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ate1904="1"/>
  <mc:AlternateContent xmlns:mc="http://schemas.openxmlformats.org/markup-compatibility/2006">
    <mc:Choice Requires="x15">
      <x15ac:absPath xmlns:x15ac="http://schemas.microsoft.com/office/spreadsheetml/2010/11/ac" url="/Users/pardo/Downloads/"/>
    </mc:Choice>
  </mc:AlternateContent>
  <xr:revisionPtr revIDLastSave="0" documentId="13_ncr:1_{CBF17500-A779-1547-92D2-B8FF4FAFB008}" xr6:coauthVersionLast="36" xr6:coauthVersionMax="36" xr10:uidLastSave="{00000000-0000-0000-0000-000000000000}"/>
  <bookViews>
    <workbookView xWindow="820" yWindow="440" windowWidth="37580" windowHeight="20140" tabRatio="960" firstSheet="1" activeTab="1" xr2:uid="{00000000-000D-0000-FFFF-FFFF00000000}"/>
  </bookViews>
  <sheets>
    <sheet name="0. Instructions" sheetId="1" r:id="rId1"/>
    <sheet name="1. Description générale" sheetId="2" r:id="rId2"/>
    <sheet name="2. Bilan années précédentes" sheetId="6" r:id="rId3"/>
    <sheet name="3. Budget" sheetId="3" r:id="rId4"/>
    <sheet name="4. Équipements" sheetId="4" r:id="rId5"/>
    <sheet name="5. Critères de sélection" sheetId="5" r:id="rId6"/>
    <sheet name="6.1 Budget réel année 1" sheetId="10" r:id="rId7"/>
    <sheet name="6.2 Budget réel année 2" sheetId="12" r:id="rId8"/>
    <sheet name="7. Fiche SLIME CLER" sheetId="7" r:id="rId9"/>
    <sheet name="Listes" sheetId="8" r:id="rId10"/>
  </sheets>
  <definedNames>
    <definedName name="_ftn1">"$#REF !.$#REF !$#REF !"</definedName>
    <definedName name="_ftnref1">"$#REF !.$A$28"</definedName>
    <definedName name="Excel_BuiltIn_Print_Area_1">'5. Critères de sélection'!$A$1:$B$18</definedName>
    <definedName name="_xlnm.Print_Area" localSheetId="0">'0. Instructions'!$A$1:$A$32</definedName>
    <definedName name="_xlnm.Print_Area" localSheetId="1">'1. Description générale'!$A$1:$E$63</definedName>
    <definedName name="_xlnm.Print_Area" localSheetId="2">'2. Bilan années précédentes'!$A$1:$C$25</definedName>
    <definedName name="_xlnm.Print_Area" localSheetId="3">'3. Budget'!$A$1:$L$64</definedName>
    <definedName name="_xlnm.Print_Area" localSheetId="4">'4. Équipements'!$A$1:$I$24</definedName>
    <definedName name="_xlnm.Print_Area" localSheetId="5">'5. Critères de sélection'!$A$1:$C$19</definedName>
    <definedName name="_xlnm.Print_Area" localSheetId="6">'6.1 Budget réel année 1'!$A$1:$F$34</definedName>
    <definedName name="_xlnm.Print_Area" localSheetId="7">'6.2 Budget réel année 2'!$A$1:$F$34</definedName>
  </definedNames>
  <calcPr calcId="162913"/>
</workbook>
</file>

<file path=xl/calcChain.xml><?xml version="1.0" encoding="utf-8"?>
<calcChain xmlns="http://schemas.openxmlformats.org/spreadsheetml/2006/main">
  <c r="B14" i="2" l="1"/>
  <c r="D19" i="2"/>
  <c r="D21" i="2" s="1"/>
  <c r="C21" i="2"/>
  <c r="B21" i="2"/>
  <c r="B18" i="7" s="1"/>
  <c r="B2" i="7"/>
  <c r="A39" i="7" s="1"/>
  <c r="H2" i="7"/>
  <c r="D39" i="7" s="1"/>
  <c r="B9" i="7"/>
  <c r="F42" i="7" s="1"/>
  <c r="B10" i="7"/>
  <c r="G42" i="7" s="1"/>
  <c r="B17" i="7"/>
  <c r="J42" i="7" s="1"/>
  <c r="H17" i="7"/>
  <c r="BX42" i="7" s="1"/>
  <c r="H19" i="7"/>
  <c r="BY42" i="7" s="1"/>
  <c r="H25" i="7"/>
  <c r="BZ42" i="7" s="1"/>
  <c r="H18" i="7"/>
  <c r="CA42" i="7" s="1"/>
  <c r="H22" i="7"/>
  <c r="CB42" i="7" s="1"/>
  <c r="CC42" i="7"/>
  <c r="CD42" i="7"/>
  <c r="CE42" i="7"/>
  <c r="CF42" i="7"/>
  <c r="CG42" i="7"/>
  <c r="H40" i="3"/>
  <c r="H41" i="3"/>
  <c r="H42" i="3"/>
  <c r="H43" i="3"/>
  <c r="B40" i="3"/>
  <c r="B41" i="3"/>
  <c r="B42" i="3"/>
  <c r="B43" i="3"/>
  <c r="E33" i="3"/>
  <c r="E34" i="3"/>
  <c r="H31" i="7"/>
  <c r="E9" i="3"/>
  <c r="E8" i="3" s="1"/>
  <c r="E11" i="3"/>
  <c r="E15" i="3"/>
  <c r="E14" i="3" s="1"/>
  <c r="E16" i="3"/>
  <c r="E21" i="3"/>
  <c r="E20" i="3"/>
  <c r="E23" i="3"/>
  <c r="E22" i="3" s="1"/>
  <c r="E24" i="3"/>
  <c r="E25" i="3"/>
  <c r="E28" i="3"/>
  <c r="E26" i="3" s="1"/>
  <c r="E35" i="3"/>
  <c r="K33" i="3"/>
  <c r="K34" i="3"/>
  <c r="K35" i="3"/>
  <c r="K9" i="3"/>
  <c r="K8" i="3" s="1"/>
  <c r="K11" i="3"/>
  <c r="K15" i="3"/>
  <c r="K14" i="3" s="1"/>
  <c r="K16" i="3"/>
  <c r="K21" i="3"/>
  <c r="K20" i="3" s="1"/>
  <c r="K23" i="3"/>
  <c r="K24" i="3"/>
  <c r="K22" i="3" s="1"/>
  <c r="K25" i="3"/>
  <c r="K28" i="3"/>
  <c r="C11" i="2"/>
  <c r="D20" i="2"/>
  <c r="D20" i="7" s="1"/>
  <c r="C25" i="10"/>
  <c r="E25" i="10"/>
  <c r="C20" i="10"/>
  <c r="E20" i="10" s="1"/>
  <c r="D20" i="10"/>
  <c r="C21" i="10"/>
  <c r="E21" i="10" s="1"/>
  <c r="C22" i="10"/>
  <c r="D22" i="10"/>
  <c r="E22" i="10" s="1"/>
  <c r="C18" i="10"/>
  <c r="E18" i="10" s="1"/>
  <c r="E17" i="10" s="1"/>
  <c r="C12" i="10"/>
  <c r="E12" i="10"/>
  <c r="C13" i="10"/>
  <c r="E13" i="10"/>
  <c r="B6" i="10"/>
  <c r="E6" i="10"/>
  <c r="D6" i="10"/>
  <c r="B8" i="10"/>
  <c r="E8" i="10" s="1"/>
  <c r="D8" i="10"/>
  <c r="E27" i="3"/>
  <c r="E17" i="3"/>
  <c r="E18" i="3"/>
  <c r="E19" i="3"/>
  <c r="E10" i="3"/>
  <c r="E12" i="3"/>
  <c r="E13" i="3"/>
  <c r="K10" i="3"/>
  <c r="K12" i="3"/>
  <c r="K13" i="3"/>
  <c r="K17" i="3"/>
  <c r="K18" i="3"/>
  <c r="K19" i="3"/>
  <c r="K27" i="3"/>
  <c r="K26" i="3" s="1"/>
  <c r="E3" i="12"/>
  <c r="E3" i="10"/>
  <c r="H30" i="7"/>
  <c r="H29" i="7"/>
  <c r="H23" i="7"/>
  <c r="H24" i="7"/>
  <c r="H21" i="7"/>
  <c r="H20" i="7"/>
  <c r="H6" i="7"/>
  <c r="H7" i="7"/>
  <c r="H8" i="7"/>
  <c r="H9" i="7"/>
  <c r="H10" i="7"/>
  <c r="H11" i="7"/>
  <c r="H12" i="7"/>
  <c r="H13" i="7"/>
  <c r="D6" i="7"/>
  <c r="B5" i="7"/>
  <c r="B63" i="3"/>
  <c r="D21" i="12"/>
  <c r="D22" i="12"/>
  <c r="D20" i="12"/>
  <c r="E20" i="12"/>
  <c r="E19" i="12" s="1"/>
  <c r="C25" i="12"/>
  <c r="E25" i="12" s="1"/>
  <c r="C24" i="12"/>
  <c r="C21" i="12"/>
  <c r="E21" i="12" s="1"/>
  <c r="C22" i="12"/>
  <c r="C20" i="12"/>
  <c r="C18" i="12"/>
  <c r="C13" i="12"/>
  <c r="C14" i="12"/>
  <c r="C15" i="12"/>
  <c r="C16" i="12"/>
  <c r="C12" i="12"/>
  <c r="E12" i="12" s="1"/>
  <c r="E11" i="12" s="1"/>
  <c r="B7" i="12"/>
  <c r="E7" i="12"/>
  <c r="C7" i="12"/>
  <c r="D7" i="12"/>
  <c r="B8" i="12"/>
  <c r="E8" i="12"/>
  <c r="C8" i="12"/>
  <c r="D8" i="12"/>
  <c r="B9" i="12"/>
  <c r="E9" i="12" s="1"/>
  <c r="C9" i="12"/>
  <c r="D9" i="12"/>
  <c r="B10" i="12"/>
  <c r="C10" i="12"/>
  <c r="D10" i="12"/>
  <c r="D6" i="12"/>
  <c r="C6" i="12"/>
  <c r="B6" i="12"/>
  <c r="E6" i="12" s="1"/>
  <c r="E5" i="12" s="1"/>
  <c r="A25" i="12"/>
  <c r="A24" i="12"/>
  <c r="A22" i="12"/>
  <c r="A21" i="12"/>
  <c r="A20" i="12"/>
  <c r="A18" i="12"/>
  <c r="A16" i="12"/>
  <c r="A15" i="12"/>
  <c r="A14" i="12"/>
  <c r="A13" i="12"/>
  <c r="A12" i="12"/>
  <c r="A10" i="12"/>
  <c r="A9" i="12"/>
  <c r="A8" i="12"/>
  <c r="A7" i="12"/>
  <c r="A6" i="12"/>
  <c r="F5" i="12"/>
  <c r="F11" i="12"/>
  <c r="F17" i="12"/>
  <c r="F19" i="12"/>
  <c r="F23" i="12"/>
  <c r="E10" i="12"/>
  <c r="E13" i="12"/>
  <c r="E14" i="12"/>
  <c r="E15" i="12"/>
  <c r="E16" i="12"/>
  <c r="E18" i="12"/>
  <c r="E17" i="12" s="1"/>
  <c r="E22" i="12"/>
  <c r="E24" i="12"/>
  <c r="E23" i="12" s="1"/>
  <c r="F19" i="10"/>
  <c r="F11" i="10"/>
  <c r="F5" i="10"/>
  <c r="C24" i="10"/>
  <c r="E24" i="10"/>
  <c r="E23" i="10"/>
  <c r="D21" i="10"/>
  <c r="C14" i="10"/>
  <c r="E14" i="10"/>
  <c r="C15" i="10"/>
  <c r="E15" i="10"/>
  <c r="C16" i="10"/>
  <c r="E16" i="10"/>
  <c r="A25" i="10"/>
  <c r="A24" i="10"/>
  <c r="A21" i="10"/>
  <c r="A22" i="10"/>
  <c r="A20" i="10"/>
  <c r="A18" i="10"/>
  <c r="A13" i="10"/>
  <c r="A14" i="10"/>
  <c r="A15" i="10"/>
  <c r="A16" i="10"/>
  <c r="A12" i="10"/>
  <c r="B7" i="10"/>
  <c r="E7" i="10" s="1"/>
  <c r="D7" i="10"/>
  <c r="B9" i="10"/>
  <c r="E9" i="10" s="1"/>
  <c r="D9" i="10"/>
  <c r="B10" i="10"/>
  <c r="D10" i="10"/>
  <c r="E10" i="10" s="1"/>
  <c r="A7" i="10"/>
  <c r="C7" i="10"/>
  <c r="A8" i="10"/>
  <c r="C8" i="10"/>
  <c r="A9" i="10"/>
  <c r="C9" i="10"/>
  <c r="A10" i="10"/>
  <c r="C10" i="10"/>
  <c r="C6" i="10"/>
  <c r="A6" i="10"/>
  <c r="F17" i="10"/>
  <c r="F23" i="10"/>
  <c r="B61" i="3"/>
  <c r="B20" i="7"/>
  <c r="B19" i="7"/>
  <c r="B4" i="7"/>
  <c r="D5" i="7"/>
  <c r="B6" i="7"/>
  <c r="H5" i="7"/>
  <c r="C16" i="5"/>
  <c r="C15" i="5"/>
  <c r="C14" i="5"/>
  <c r="B16" i="5"/>
  <c r="B62" i="3"/>
  <c r="D4" i="7"/>
  <c r="D3" i="7"/>
  <c r="D2" i="7"/>
  <c r="B3" i="7"/>
  <c r="H39" i="3"/>
  <c r="H44" i="3" s="1"/>
  <c r="I12" i="4"/>
  <c r="I11" i="4"/>
  <c r="I10" i="4"/>
  <c r="I9" i="4"/>
  <c r="I8" i="4"/>
  <c r="I7" i="4"/>
  <c r="I6" i="4"/>
  <c r="I5" i="4"/>
  <c r="I4" i="4"/>
  <c r="I13" i="4"/>
  <c r="B39" i="3"/>
  <c r="B44" i="3" s="1"/>
  <c r="B14" i="6"/>
  <c r="A14" i="6"/>
  <c r="C5" i="6"/>
  <c r="D15" i="4"/>
  <c r="D14" i="4"/>
  <c r="D17" i="4"/>
  <c r="D13" i="4"/>
  <c r="D16" i="4"/>
  <c r="D18" i="4"/>
  <c r="D19" i="4"/>
  <c r="D20" i="4"/>
  <c r="D21" i="4"/>
  <c r="D4" i="4"/>
  <c r="D22" i="4"/>
  <c r="D5" i="4"/>
  <c r="D6" i="4"/>
  <c r="D7" i="4"/>
  <c r="D8" i="4"/>
  <c r="D9" i="4"/>
  <c r="D10" i="4"/>
  <c r="D11" i="4"/>
  <c r="D12" i="4"/>
  <c r="A1" i="5"/>
  <c r="E11" i="10"/>
  <c r="BF42" i="7"/>
  <c r="B13" i="7"/>
  <c r="I4" i="3" s="1"/>
  <c r="D3" i="12" s="1"/>
  <c r="C19" i="2"/>
  <c r="C19" i="7" s="1"/>
  <c r="D9" i="7"/>
  <c r="H42" i="7" s="1"/>
  <c r="B14" i="7"/>
  <c r="C20" i="2"/>
  <c r="C20" i="7" s="1"/>
  <c r="C14" i="7"/>
  <c r="BG42" i="7"/>
  <c r="K32" i="3" l="1"/>
  <c r="E32" i="3"/>
  <c r="C13" i="7"/>
  <c r="D13" i="7" s="1"/>
  <c r="E26" i="12"/>
  <c r="F26" i="12" s="1"/>
  <c r="F28" i="12" s="1"/>
  <c r="C30" i="12" s="1"/>
  <c r="C31" i="12" s="1"/>
  <c r="E19" i="10"/>
  <c r="E29" i="3"/>
  <c r="B34" i="7" s="1"/>
  <c r="E5" i="10"/>
  <c r="K29" i="3"/>
  <c r="B35" i="7" s="1"/>
  <c r="K48" i="3"/>
  <c r="D35" i="7"/>
  <c r="C18" i="7"/>
  <c r="B14" i="5"/>
  <c r="D19" i="7"/>
  <c r="B29" i="7"/>
  <c r="C19" i="5" s="1"/>
  <c r="K42" i="7"/>
  <c r="D14" i="7"/>
  <c r="B15" i="5"/>
  <c r="B12" i="7"/>
  <c r="C12" i="7" s="1"/>
  <c r="B33" i="7" l="1"/>
  <c r="K4" i="3"/>
  <c r="F3" i="12" s="1"/>
  <c r="BQ42" i="7"/>
  <c r="E26" i="10"/>
  <c r="F26" i="10" s="1"/>
  <c r="F28" i="10" s="1"/>
  <c r="C30" i="10" s="1"/>
  <c r="C31" i="10" s="1"/>
  <c r="BP42" i="7"/>
  <c r="H50" i="3"/>
  <c r="H51" i="3" s="1"/>
  <c r="K47" i="3"/>
  <c r="B28" i="7" s="1"/>
  <c r="C28" i="7" s="1"/>
  <c r="E48" i="3"/>
  <c r="E28" i="12"/>
  <c r="E4" i="3"/>
  <c r="F3" i="10" s="1"/>
  <c r="D12" i="7"/>
  <c r="D33" i="7"/>
  <c r="D34" i="7"/>
  <c r="C4" i="3"/>
  <c r="D3" i="10" s="1"/>
  <c r="C33" i="7"/>
  <c r="C34" i="7" s="1"/>
  <c r="C35" i="7" s="1"/>
  <c r="B24" i="7" l="1"/>
  <c r="D27" i="7"/>
  <c r="D28" i="7"/>
  <c r="B50" i="3"/>
  <c r="B51" i="3" s="1"/>
  <c r="E47" i="3"/>
  <c r="A14" i="2" s="1"/>
  <c r="E28" i="10"/>
  <c r="V42" i="7" l="1"/>
  <c r="W42" i="7" s="1"/>
  <c r="D24" i="7"/>
  <c r="B27" i="7"/>
  <c r="C27" i="7" s="1"/>
  <c r="B23" i="7" l="1"/>
  <c r="C14" i="2"/>
  <c r="B19" i="5"/>
  <c r="B25" i="7" l="1"/>
  <c r="R42" i="7"/>
  <c r="S42" i="7" s="1"/>
  <c r="D23" i="7"/>
</calcChain>
</file>

<file path=xl/sharedStrings.xml><?xml version="1.0" encoding="utf-8"?>
<sst xmlns="http://schemas.openxmlformats.org/spreadsheetml/2006/main" count="513" uniqueCount="365">
  <si>
    <t>Note pour remplir le dossier de candidature</t>
  </si>
  <si>
    <r>
      <t>Se référer au site internet du SLIME (</t>
    </r>
    <r>
      <rPr>
        <b/>
        <sz val="12"/>
        <color indexed="12"/>
        <rFont val="Arial"/>
        <family val="2"/>
      </rPr>
      <t>www.lesslime.fr</t>
    </r>
    <r>
      <rPr>
        <sz val="12"/>
        <rFont val="Arial"/>
        <family val="2"/>
      </rPr>
      <t>) pour :
le descriptif du dispositif, la foire aux questions, les vidéos présentant les visites à domicile, le dossier de candidature, les actualités du dispositif</t>
    </r>
  </si>
  <si>
    <t>NE REMPLIR QUE LES CASES EN VERT</t>
  </si>
  <si>
    <t xml:space="preserve">NB : Pour aller à la ligne dans une même cellule, taper [Alt]+[Entrée] sur PC et [ctrlt]+[cmd]+[entrée] sur mac </t>
  </si>
  <si>
    <r>
      <t xml:space="preserve">Pour l’onglet </t>
    </r>
    <r>
      <rPr>
        <b/>
        <sz val="12"/>
        <rFont val="Arial"/>
        <family val="2"/>
      </rPr>
      <t>1. Description générale</t>
    </r>
  </si>
  <si>
    <t>La "Présentation générale de l’action" doit être synthétique (3000 caractères maximum). Il est possible d’ajouter une ou deux pages dans un document séparé et/ou un schéma explicatif de votre dispositif.</t>
  </si>
  <si>
    <t>Remplir les cases en vert en face des "équipements" (suite à une demande de devis ou à une simple estimation).</t>
  </si>
  <si>
    <t>Description générale du dispositif SLIME</t>
  </si>
  <si>
    <t>Merci de ne compléter/modifier que les cases vertes</t>
  </si>
  <si>
    <r>
      <t>Collectivité pilotant le SLIME</t>
    </r>
    <r>
      <rPr>
        <i/>
        <sz val="10"/>
        <rFont val="Arial"/>
        <family val="2"/>
      </rPr>
      <t xml:space="preserve"> (cf critère de sélection 1)</t>
    </r>
  </si>
  <si>
    <t>Territoire d'action du dispositif SLIME</t>
  </si>
  <si>
    <t>Responsable du dispositif (NOM Prénom)</t>
  </si>
  <si>
    <t>Adresse email</t>
  </si>
  <si>
    <t>Numéro de téléphone</t>
  </si>
  <si>
    <t>Date de début du dispositif</t>
  </si>
  <si>
    <t>Date de fin du dispositif</t>
  </si>
  <si>
    <t>Durée de l'action (en mois)</t>
  </si>
  <si>
    <t xml:space="preserve">Budget total du dispositif local SLIME </t>
  </si>
  <si>
    <t>Budget de la collectivité éligible CEE via le SLIME</t>
  </si>
  <si>
    <t>Nombre de ménages sur le territoire d'action</t>
  </si>
  <si>
    <r>
      <t xml:space="preserve">Nombre de ménages qui recevront une visite  </t>
    </r>
    <r>
      <rPr>
        <i/>
        <sz val="10"/>
        <rFont val="Arial"/>
        <family val="2"/>
      </rPr>
      <t>(cf critère 8)</t>
    </r>
  </si>
  <si>
    <t>Budget prévisionnel détaillé du dispositif SLIME</t>
  </si>
  <si>
    <t>Activités</t>
  </si>
  <si>
    <t>Coût jour de travail</t>
  </si>
  <si>
    <t>OU  Coût unitaire</t>
  </si>
  <si>
    <t>Nombre (jours, km, kits…)</t>
  </si>
  <si>
    <t>Dépenses prévisionnelles de la collectivité</t>
  </si>
  <si>
    <t>Charges de personnel de la collectivité</t>
  </si>
  <si>
    <t>Animateur SLIME</t>
  </si>
  <si>
    <t>Chargé de communication</t>
  </si>
  <si>
    <t>Recrutement des conseillers en énergie à domicile</t>
  </si>
  <si>
    <t>Partenaires opérationnels</t>
  </si>
  <si>
    <t>Partenaire opérationnel 3</t>
  </si>
  <si>
    <t>Partenaire opérationnel 4</t>
  </si>
  <si>
    <t>Partenaire opérationnel 5</t>
  </si>
  <si>
    <t>Communication</t>
  </si>
  <si>
    <t>Visites à domicile</t>
  </si>
  <si>
    <t>Coûts de déplacement</t>
  </si>
  <si>
    <t>Autres activités (précisez l'intitulé si "Autre")</t>
  </si>
  <si>
    <t>Formation des chargés de visite</t>
  </si>
  <si>
    <t>Autre</t>
  </si>
  <si>
    <t>BUDGET TOTAL DU DISPOSITIF (TOUS FINANCEURS CONFONDUS)</t>
  </si>
  <si>
    <t>MONTANT DE BASE POUR LE CALCUL DES MWh CUMAC</t>
  </si>
  <si>
    <t>soit</t>
  </si>
  <si>
    <t>MWh cumac</t>
  </si>
  <si>
    <t>Nom de la structure (Type de contrat)</t>
  </si>
  <si>
    <t>Budget alloué dans le dispositif</t>
  </si>
  <si>
    <t>Rôle dans le dispositif</t>
  </si>
  <si>
    <t>Partenaire opérationnel 3 (Type de contrat)</t>
  </si>
  <si>
    <t>Partenaire opérationnel 4 (Type de contrat)</t>
  </si>
  <si>
    <t>Partenaire opérationnel 5 (Type de contrat)</t>
  </si>
  <si>
    <t>Total</t>
  </si>
  <si>
    <t>Montant de la participation</t>
  </si>
  <si>
    <t>partenaire financier 1</t>
  </si>
  <si>
    <t>partenaire financier 2</t>
  </si>
  <si>
    <t>partenaire financier 3</t>
  </si>
  <si>
    <t>partenaire financier 4</t>
  </si>
  <si>
    <t>partenaire financier 5</t>
  </si>
  <si>
    <t>Coût unitaire</t>
  </si>
  <si>
    <t>Nombre</t>
  </si>
  <si>
    <t>Fiche n° BAR-EQ-01 
Lampe de classe A pour la métropole</t>
  </si>
  <si>
    <t>Fiche n° BAR-EQ-06
Coupe-veille automatique</t>
  </si>
  <si>
    <t>Fiche n° BAR-EQ-07Lampe à LED pour l'éclairage d'accentuation</t>
  </si>
  <si>
    <t>Fiche n° BAR-TH-15
Isolation d’un réseau hydraulique de chauffage</t>
  </si>
  <si>
    <t>Fiche n° BAR-TH-17
Robinet thermostatique</t>
  </si>
  <si>
    <t>Fiche n° BAR-TH-18
Programmateur d'intermittence centralisé pour un chauffage à combustible</t>
  </si>
  <si>
    <t>Fiiche n° BAR-TH-20
Programmateur d'intermittence centralisé pour un chauffage électrique</t>
  </si>
  <si>
    <t>Fiche n° BAR-TH-21
Système de comptage individuel d'énergie de chauffage</t>
  </si>
  <si>
    <t>Fiche n° BAR-TH-49
Système hydro-économe (France métropolitaine)</t>
  </si>
  <si>
    <t>TOTAL</t>
  </si>
  <si>
    <t>Réflecteur de chaleur</t>
  </si>
  <si>
    <t>Joint de fenêtre</t>
  </si>
  <si>
    <t>Bas de porte</t>
  </si>
  <si>
    <t>Doubles-rideaux épais</t>
  </si>
  <si>
    <t>Autre équipement d'économie d'énergie (préciser)</t>
  </si>
  <si>
    <t>Critères de sélection</t>
  </si>
  <si>
    <t>Vérifié</t>
  </si>
  <si>
    <t>Commentaires pour le jury de sélection</t>
  </si>
  <si>
    <t>1. Le dispositif est piloté et financé ou co-financé par une ou des collectivités locales.</t>
  </si>
  <si>
    <r>
      <t xml:space="preserve">2. Le dispositif cible les </t>
    </r>
    <r>
      <rPr>
        <b/>
        <sz val="10"/>
        <rFont val="Arial"/>
        <family val="2"/>
      </rPr>
      <t>ménages en situation de précarité énergétique</t>
    </r>
    <r>
      <rPr>
        <sz val="10"/>
        <rFont val="Arial"/>
        <family val="2"/>
      </rPr>
      <t xml:space="preserve">, telle que définie dans la loi n° 90-449 du 31 mai 1990 visant à la mise en oeuvre du droit au logement, et </t>
    </r>
    <r>
      <rPr>
        <b/>
        <sz val="10"/>
        <rFont val="Arial"/>
        <family val="2"/>
      </rPr>
      <t>quel que soit le statut d'occupation du logemen</t>
    </r>
    <r>
      <rPr>
        <sz val="10"/>
        <rFont val="Arial"/>
        <family val="2"/>
      </rPr>
      <t>t.</t>
    </r>
  </si>
  <si>
    <r>
      <t>3. Le dispositif prévoit une ou plusieurs démarche(s) d’</t>
    </r>
    <r>
      <rPr>
        <b/>
        <sz val="10"/>
        <rFont val="Arial"/>
        <family val="2"/>
      </rPr>
      <t>identification des publics cibles</t>
    </r>
    <r>
      <rPr>
        <sz val="10"/>
        <rFont val="Arial"/>
        <family val="2"/>
      </rPr>
      <t xml:space="preserve">, qu'elle est en mesure d'expliciter. Il s'agit de : </t>
    </r>
  </si>
  <si>
    <r>
      <t xml:space="preserve">Ø     </t>
    </r>
    <r>
      <rPr>
        <b/>
        <sz val="10"/>
        <rFont val="Arial"/>
        <family val="2"/>
      </rPr>
      <t>Traiter le stock de dossiers FSL</t>
    </r>
    <r>
      <rPr>
        <sz val="10"/>
        <rFont val="Arial"/>
        <family val="2"/>
      </rPr>
      <t xml:space="preserve"> qui constitue un premier gisement de cas à visiter systématiquement, notamment les ménages qui ont bénéficié plusieurs fois d’aides pour impayés d’énergie. </t>
    </r>
  </si>
  <si>
    <r>
      <t xml:space="preserve">Ø     Mener une campagne de </t>
    </r>
    <r>
      <rPr>
        <b/>
        <sz val="10"/>
        <rFont val="Arial"/>
        <family val="2"/>
      </rPr>
      <t>visites systématiques dans les zones où se concentrent les situations de précarité énergétique</t>
    </r>
    <r>
      <rPr>
        <sz val="10"/>
        <rFont val="Arial"/>
        <family val="2"/>
      </rPr>
      <t>.</t>
    </r>
  </si>
  <si>
    <r>
      <t xml:space="preserve">Ø     Intervenir au cas par cas, </t>
    </r>
    <r>
      <rPr>
        <b/>
        <sz val="10"/>
        <rFont val="Arial"/>
        <family val="2"/>
      </rPr>
      <t>suite à un signalement</t>
    </r>
    <r>
      <rPr>
        <sz val="10"/>
        <rFont val="Arial"/>
        <family val="2"/>
      </rPr>
      <t xml:space="preserve"> par des « donneurs d’alertes » (travailleurs sociaux, intervenants médicaux…) ou par les ménages eux-mêmes.</t>
    </r>
  </si>
  <si>
    <t>Ø     Autre démarche d'identification (à détailler)</t>
  </si>
  <si>
    <r>
      <t xml:space="preserve">4. Le dispositif comporte </t>
    </r>
    <r>
      <rPr>
        <b/>
        <sz val="10"/>
        <rFont val="Arial"/>
        <family val="2"/>
      </rPr>
      <t>a minima une visite du ménage dans son logement</t>
    </r>
    <r>
      <rPr>
        <sz val="10"/>
        <rFont val="Arial"/>
        <family val="2"/>
      </rPr>
      <t xml:space="preserve">, qui vise à établir avec la famille un diagnostic socio-technique de sa situation.  Cette visite ne pré-suppose pas de travaux. Elle est d'abord destinée à identifier les situations de précarité énergétique, et qualifier la situation du ménage. </t>
    </r>
  </si>
  <si>
    <r>
      <t xml:space="preserve">6. </t>
    </r>
    <r>
      <rPr>
        <b/>
        <sz val="10"/>
        <rFont val="Arial"/>
        <family val="2"/>
      </rPr>
      <t>En amont des visites</t>
    </r>
    <r>
      <rPr>
        <sz val="10"/>
        <rFont val="Arial"/>
        <family val="2"/>
      </rPr>
      <t>, le dispositif prévoit et organise l</t>
    </r>
    <r>
      <rPr>
        <b/>
        <sz val="10"/>
        <rFont val="Arial"/>
        <family val="2"/>
      </rPr>
      <t>’information et la coordination régulière des partenaires concernés</t>
    </r>
    <r>
      <rPr>
        <sz val="10"/>
        <rFont val="Arial"/>
        <family val="2"/>
      </rPr>
      <t>, notamment pour les donneurs d’alerte et relais locaux à même de faire « remonter » des ménages susceptibles de bénéficier d’une visite à domicile.</t>
    </r>
  </si>
  <si>
    <r>
      <t xml:space="preserve">7. </t>
    </r>
    <r>
      <rPr>
        <b/>
        <sz val="10"/>
        <rFont val="Arial"/>
        <family val="2"/>
      </rPr>
      <t>Après la réalisation des visites</t>
    </r>
    <r>
      <rPr>
        <sz val="10"/>
        <rFont val="Arial"/>
        <family val="2"/>
      </rPr>
      <t xml:space="preserve">, le dispositif prévoit les </t>
    </r>
    <r>
      <rPr>
        <b/>
        <sz val="10"/>
        <rFont val="Arial"/>
        <family val="2"/>
      </rPr>
      <t>outils de liaison et l'organisation nécessaires</t>
    </r>
    <r>
      <rPr>
        <sz val="10"/>
        <rFont val="Arial"/>
        <family val="2"/>
      </rPr>
      <t xml:space="preserve"> pour assurer, chaque fois qu'ils pourraient être éligibles,</t>
    </r>
    <r>
      <rPr>
        <b/>
        <sz val="10"/>
        <rFont val="Arial"/>
        <family val="2"/>
      </rPr>
      <t xml:space="preserve"> la réorientation des ménages</t>
    </r>
    <r>
      <rPr>
        <sz val="10"/>
        <rFont val="Arial"/>
        <family val="2"/>
      </rPr>
      <t xml:space="preserve"> détectés via le SLIME vers les dispositifs locaux et/ou nationaux de lutte contre la précarité énergétique mobilisables sur le territoire (notamment le programme Habiter Mieux)</t>
    </r>
  </si>
  <si>
    <t>9. Le dispositif concerné n'est pas co-financé par l’ADEME</t>
  </si>
  <si>
    <r>
      <t>Nom local du dispositif (</t>
    </r>
    <r>
      <rPr>
        <i/>
        <sz val="10"/>
        <rFont val="Arial"/>
        <family val="2"/>
      </rPr>
      <t>par ex. SLIME CLER…</t>
    </r>
    <r>
      <rPr>
        <sz val="10"/>
        <rFont val="Arial"/>
        <family val="2"/>
      </rPr>
      <t>)</t>
    </r>
  </si>
  <si>
    <r>
      <t xml:space="preserve">8. Les objectifs des visites à domicile correspondent à </t>
    </r>
    <r>
      <rPr>
        <b/>
        <sz val="10"/>
        <rFont val="Arial"/>
        <family val="2"/>
      </rPr>
      <t>au moins 1 ménage/1000</t>
    </r>
    <r>
      <rPr>
        <sz val="10"/>
        <color indexed="8"/>
        <rFont val="Arial"/>
        <family val="2"/>
      </rPr>
      <t xml:space="preserve"> par an </t>
    </r>
    <r>
      <rPr>
        <sz val="10"/>
        <rFont val="Arial"/>
        <family val="2"/>
      </rPr>
      <t xml:space="preserve">sur le territoire d'action (département, ville, EPCI, territoire expérimental circonscrit), </t>
    </r>
    <r>
      <rPr>
        <b/>
        <sz val="10"/>
        <rFont val="Arial"/>
        <family val="2"/>
      </rPr>
      <t>2 ménages/1000 pour un second SLIME</t>
    </r>
    <r>
      <rPr>
        <sz val="10"/>
        <rFont val="Arial"/>
        <family val="2"/>
      </rPr>
      <t xml:space="preserve"> et </t>
    </r>
    <r>
      <rPr>
        <b/>
        <sz val="10"/>
        <rFont val="Arial"/>
        <family val="2"/>
      </rPr>
      <t xml:space="preserve">1 ménage/2000 </t>
    </r>
    <r>
      <rPr>
        <sz val="10"/>
        <rFont val="Arial"/>
        <family val="2"/>
      </rPr>
      <t>pour les régions et par an.</t>
    </r>
  </si>
  <si>
    <t>Partenaire opérationnel 1</t>
  </si>
  <si>
    <t>Partenaire opérationnel 2</t>
  </si>
  <si>
    <t>Matériel de communication</t>
  </si>
  <si>
    <t>Collectivité Pilote</t>
  </si>
  <si>
    <t>Personne contact: Bouchra Zeroual - bouchra.zeroual@cler.org - 01 55 86 80 01</t>
  </si>
  <si>
    <t>Bilan du SLIME précédent</t>
  </si>
  <si>
    <r>
      <t xml:space="preserve">Pour l’onglet </t>
    </r>
    <r>
      <rPr>
        <b/>
        <sz val="12"/>
        <rFont val="Arial"/>
        <family val="2"/>
      </rPr>
      <t>2. Bilan années précédentes</t>
    </r>
  </si>
  <si>
    <r>
      <t xml:space="preserve">Pour l’onglet </t>
    </r>
    <r>
      <rPr>
        <b/>
        <sz val="12"/>
        <rFont val="Arial"/>
        <family val="2"/>
      </rPr>
      <t>3. Budget</t>
    </r>
  </si>
  <si>
    <r>
      <t xml:space="preserve">Pour l’onglet </t>
    </r>
    <r>
      <rPr>
        <b/>
        <sz val="12"/>
        <rFont val="Arial"/>
        <family val="2"/>
      </rPr>
      <t>4. Équipements</t>
    </r>
  </si>
  <si>
    <r>
      <t>Budget</t>
    </r>
    <r>
      <rPr>
        <sz val="10"/>
        <rFont val="Arial"/>
        <family val="2"/>
      </rPr>
      <t xml:space="preserve"> prévisionnel</t>
    </r>
    <r>
      <rPr>
        <sz val="10"/>
        <rFont val="Arial"/>
        <family val="2"/>
      </rPr>
      <t xml:space="preserve"> de la collectivité pour le SLIME </t>
    </r>
  </si>
  <si>
    <r>
      <t>Budget réel</t>
    </r>
    <r>
      <rPr>
        <sz val="10"/>
        <rFont val="Arial"/>
        <family val="2"/>
      </rPr>
      <t xml:space="preserve"> de la collectivité pour le SLIME </t>
    </r>
  </si>
  <si>
    <t>Valorisation des CEE (€/Mwh cumac)</t>
  </si>
  <si>
    <r>
      <t xml:space="preserve">Nombre </t>
    </r>
    <r>
      <rPr>
        <sz val="10"/>
        <rFont val="Arial"/>
        <family val="2"/>
      </rPr>
      <t xml:space="preserve">prévu </t>
    </r>
    <r>
      <rPr>
        <sz val="10"/>
        <rFont val="Arial"/>
        <family val="2"/>
      </rPr>
      <t>de ménages</t>
    </r>
    <r>
      <rPr>
        <sz val="10"/>
        <rFont val="Arial"/>
        <family val="2"/>
      </rPr>
      <t xml:space="preserve"> recevant une visite</t>
    </r>
  </si>
  <si>
    <r>
      <t xml:space="preserve">Nombre réel </t>
    </r>
    <r>
      <rPr>
        <sz val="10"/>
        <rFont val="Arial"/>
        <family val="2"/>
      </rPr>
      <t>de ménages</t>
    </r>
    <r>
      <rPr>
        <sz val="10"/>
        <rFont val="Arial"/>
        <family val="2"/>
      </rPr>
      <t xml:space="preserve"> ayant reçu une visite</t>
    </r>
  </si>
  <si>
    <t>Équipements d'économies d'énergie (visés ou non par une fiche)</t>
  </si>
  <si>
    <r>
      <t xml:space="preserve">Partenaire opérationnel </t>
    </r>
    <r>
      <rPr>
        <sz val="10"/>
        <rFont val="Arial"/>
        <family val="2"/>
      </rPr>
      <t>1</t>
    </r>
    <r>
      <rPr>
        <sz val="10"/>
        <rFont val="Arial"/>
        <family val="2"/>
      </rPr>
      <t xml:space="preserve"> (Type de contrat)</t>
    </r>
  </si>
  <si>
    <r>
      <t xml:space="preserve">Partenaire opérationnel </t>
    </r>
    <r>
      <rPr>
        <sz val="10"/>
        <rFont val="Arial"/>
        <family val="2"/>
      </rPr>
      <t>2</t>
    </r>
    <r>
      <rPr>
        <sz val="10"/>
        <rFont val="Arial"/>
        <family val="2"/>
      </rPr>
      <t xml:space="preserve"> (Type de contrat)</t>
    </r>
  </si>
  <si>
    <t>Équipement d'économies d'énergie (1)</t>
  </si>
  <si>
    <t>(1) Pour information, vous pouvez retrouver la liste complète des fiches pour les opérations standardisées sur le site http://www.developpement-durable.gouv.fr/1-le-secteur-du-batiment.html</t>
  </si>
  <si>
    <t>Objectif de visite prévu</t>
  </si>
  <si>
    <t>Objectif de visite réalisé</t>
  </si>
  <si>
    <t>Pour quelles raisons la collectivité souhaite-t-elle renouveler son dispositif ?</t>
  </si>
  <si>
    <r>
      <rPr>
        <b/>
        <sz val="10"/>
        <rFont val="Arial"/>
        <family val="2"/>
      </rPr>
      <t xml:space="preserve">Autres éléments sur la mise en oeuvre du SLIME 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Le SLIME a-t-il permis de déclencher d'autres actions ? A-t-il contribué à identifier, voire à répondre (par des actions/dispostifs complémentaires) à d'autres besoins pour lutter contre la précarité énergétique ?</t>
    </r>
  </si>
  <si>
    <r>
      <rPr>
        <b/>
        <sz val="10"/>
        <rFont val="Arial"/>
        <family val="2"/>
      </rPr>
      <t>Présentation générale de l'action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Vous pouvez accompagner le dossier de candidature d'un schéma explicatif</t>
    </r>
  </si>
  <si>
    <r>
      <rPr>
        <b/>
        <sz val="10"/>
        <rFont val="Arial"/>
        <family val="2"/>
      </rPr>
      <t>Détailler le circuit et les modalités d'orientation des ménages.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
Préciser : orientation pendant ou après la visite / par qui ? / vers quelles structures ? /vers quel type de solutions ? / outils utilisés / revue des dossiers par un comité ? / comment sont repérées les structures proposant des solutions ? (cf critère 7)</t>
    </r>
  </si>
  <si>
    <r>
      <rPr>
        <b/>
        <sz val="10"/>
        <rFont val="Arial"/>
        <family val="2"/>
      </rPr>
      <t>Éléments qualitatifs sur l'orientation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Quelles ont été vos difficultés ? Comment ont-elles été surmontées ? Qu'est-ce qui change depuis le dernier SLIME ? Qu'est-ce qui perdure ?
Vous pouvez également partager des réussites sur la mise en œuvre du SLIME.</t>
    </r>
  </si>
  <si>
    <r>
      <rPr>
        <b/>
        <sz val="10"/>
        <rFont val="Arial"/>
        <family val="2"/>
      </rPr>
      <t>Éléments qualitatifs sur le repérage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Quelles ont été vos difficultés ? Comment ont-elles été surmontées ? Qu'est-ce qui change depuis le dernier SLIME ? Qu'est-ce qui perdure ?
Vous pouvez également partager des réussites sur la mise en œuvre du SLIME.</t>
    </r>
  </si>
  <si>
    <r>
      <rPr>
        <b/>
        <sz val="10"/>
        <rFont val="Arial"/>
        <family val="2"/>
      </rPr>
      <t>Éléments qualitatifs sur la réalisation des visites à domicile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Quelles ont été vos difficultés ? Comment ont-elles été surmontées ? Qu'est-ce qui change depuis le dernier SLIME ? Qu'est-ce qui perdure ?
Vous pouvez également partager des réussites sur la mise en œuvre du SLIME.</t>
    </r>
  </si>
  <si>
    <t>Autre charge de personnel de la collectivité</t>
  </si>
  <si>
    <t>Équipements de mesure mis à disposition des chargés de visite</t>
  </si>
  <si>
    <r>
      <rPr>
        <sz val="10"/>
        <rFont val="Arial"/>
        <family val="2"/>
      </rPr>
      <t>Chargé de visite</t>
    </r>
    <r>
      <rPr>
        <sz val="10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(intégrant préparation de la visite, visite, réalisation d'un rapport de visite…)</t>
    </r>
  </si>
  <si>
    <t>BUDGET DE LA COLLECTIVITÉ ELIGIBLE AUX CEE</t>
  </si>
  <si>
    <r>
      <t xml:space="preserve">Remplir les onglets </t>
    </r>
    <r>
      <rPr>
        <b/>
        <sz val="12"/>
        <rFont val="Arial"/>
        <family val="2"/>
      </rPr>
      <t>1. Description générale,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2.Bilan années précédentes (si concerné), 3. Budget</t>
    </r>
    <r>
      <rPr>
        <sz val="12"/>
        <rFont val="Arial"/>
        <family val="2"/>
      </rPr>
      <t xml:space="preserve"> et </t>
    </r>
    <r>
      <rPr>
        <b/>
        <sz val="12"/>
        <rFont val="Arial"/>
        <family val="2"/>
      </rPr>
      <t>4. Équipements</t>
    </r>
  </si>
  <si>
    <t>Liste des équipements de mesure utilisés pendant les visites à domicile</t>
  </si>
  <si>
    <t>Thermomètre</t>
  </si>
  <si>
    <t>Thermomètre de frigo</t>
  </si>
  <si>
    <t>Hygromètre</t>
  </si>
  <si>
    <t>Mètre laser</t>
  </si>
  <si>
    <r>
      <t>Autre équipement d</t>
    </r>
    <r>
      <rPr>
        <sz val="10"/>
        <rFont val="Arial"/>
        <family val="2"/>
      </rPr>
      <t>e mesure (préciser)</t>
    </r>
  </si>
  <si>
    <t>Date de début du SLIME</t>
  </si>
  <si>
    <r>
      <t>Date de fin du</t>
    </r>
    <r>
      <rPr>
        <sz val="10"/>
        <rFont val="Arial"/>
        <family val="2"/>
      </rPr>
      <t xml:space="preserve"> SLIME</t>
    </r>
  </si>
  <si>
    <r>
      <t>Cet onglet n'est</t>
    </r>
    <r>
      <rPr>
        <b/>
        <sz val="12"/>
        <rFont val="Arial"/>
        <family val="2"/>
      </rPr>
      <t xml:space="preserve"> à remplir que par les collectivités demandant un renouvellement de leur SLIME</t>
    </r>
    <r>
      <rPr>
        <sz val="12"/>
        <rFont val="Arial"/>
        <family val="2"/>
      </rPr>
      <t>.
Les éléments quantitatifs sont à disposition du CLER.</t>
    </r>
  </si>
  <si>
    <t>Pour toutes les " Charges de personnel de la collectivité" : il s'agit de donner un coût journée brut (correspondant aux dépenses effectives de la collectivité pour le salaire de l'agent)</t>
  </si>
  <si>
    <t>Soutien à l'animation par le CLER (4% des dépenses éligibles)</t>
  </si>
  <si>
    <r>
      <t>5. Le dispositif prévoit l</t>
    </r>
    <r>
      <rPr>
        <b/>
        <sz val="10"/>
        <rFont val="Arial"/>
        <family val="2"/>
      </rPr>
      <t>’installation</t>
    </r>
    <r>
      <rPr>
        <sz val="10"/>
        <rFont val="Arial"/>
        <family val="2"/>
      </rPr>
      <t xml:space="preserve"> durant la visite, </t>
    </r>
    <r>
      <rPr>
        <b/>
        <sz val="10"/>
        <rFont val="Arial"/>
        <family val="2"/>
      </rPr>
      <t>de petits équipements</t>
    </r>
    <r>
      <rPr>
        <sz val="10"/>
        <rFont val="Arial"/>
        <family val="2"/>
      </rPr>
      <t xml:space="preserve"> peu onéreux et permettant rapidement des économies et/ou l’amélioration du confort. Ces équipements peuvent concerner à la fois l’énergie et l’eau (ampoules basse consommation, multiprise avec interrupteur, joint de fenêtre, survitrage, aérateur de robinet, réducteur de débit…). </t>
    </r>
  </si>
  <si>
    <r>
      <t>10. La collectivité pilote s'engage à rémunérer le travail du CLER (coordination et évaluation) à hauteur de</t>
    </r>
    <r>
      <rPr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% du budget annuel du dispositif SLIME.</t>
    </r>
  </si>
  <si>
    <t>DÉPENSES DE LA COLLECTIVITÉ ANNÉE 1</t>
  </si>
  <si>
    <t>DÉPENSES DE LA COLLECTIVITÉ ANNÉE 2</t>
  </si>
  <si>
    <t>RECETTES PREVISIONNELLES DU DISPOSITIF SUR TOUTE LA PÉRIODE</t>
  </si>
  <si>
    <t>Date de début</t>
  </si>
  <si>
    <t>Date de fin</t>
  </si>
  <si>
    <t>Collectivité</t>
  </si>
  <si>
    <t>Nom local</t>
  </si>
  <si>
    <t>Territoire</t>
  </si>
  <si>
    <t>Contact</t>
  </si>
  <si>
    <t>Mail</t>
  </si>
  <si>
    <t>Téléphone</t>
  </si>
  <si>
    <t>Durée de l'action</t>
  </si>
  <si>
    <t>Budget total</t>
  </si>
  <si>
    <t>Budget de la collectivité</t>
  </si>
  <si>
    <t>Nombre de ménages sur le territoire</t>
  </si>
  <si>
    <t>Nb de visites prévues</t>
  </si>
  <si>
    <t>Année 1</t>
  </si>
  <si>
    <t>Année 2</t>
  </si>
  <si>
    <t>Année 3</t>
  </si>
  <si>
    <t>Début</t>
  </si>
  <si>
    <t>Fin</t>
  </si>
  <si>
    <t>Nombre de mois</t>
  </si>
  <si>
    <r>
      <rPr>
        <b/>
        <sz val="10"/>
        <rFont val="Arial"/>
        <family val="2"/>
      </rPr>
      <t>Comment se déroule une visite à domicile ?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
déroulement / durée / contenu du kit (cf critères 4 et 5)</t>
    </r>
  </si>
  <si>
    <r>
      <rPr>
        <b/>
        <sz val="10"/>
        <rFont val="Arial"/>
        <family val="2"/>
      </rPr>
      <t>Qui réalise les visites à domicile ?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
profil et nombre de personnes en charge de réaliser les visites</t>
    </r>
  </si>
  <si>
    <t>Partenaire externe</t>
  </si>
  <si>
    <t>Quel est le profil des chargés de visite ?</t>
  </si>
  <si>
    <t>En binôme</t>
  </si>
  <si>
    <t>Quelle structure réalise les visites ?</t>
  </si>
  <si>
    <t>Nombre de visites</t>
  </si>
  <si>
    <t>Durée de la visite</t>
  </si>
  <si>
    <t>Plus</t>
  </si>
  <si>
    <t xml:space="preserve">Outil de politique publique </t>
  </si>
  <si>
    <t>Nombre de visites par ménage</t>
  </si>
  <si>
    <t>Modalités de la visite</t>
  </si>
  <si>
    <t>Seul</t>
  </si>
  <si>
    <t>Collectivité et partenaire externe</t>
  </si>
  <si>
    <t>Type de structure</t>
  </si>
  <si>
    <t>Association logement</t>
  </si>
  <si>
    <t>Conseiller énergie</t>
  </si>
  <si>
    <t>Volontaire du Service Civique</t>
  </si>
  <si>
    <t>Travailleur social</t>
  </si>
  <si>
    <t>1 ou 2</t>
  </si>
  <si>
    <t>FSL</t>
  </si>
  <si>
    <t>Plateforme locale de la rénovation énergétique</t>
  </si>
  <si>
    <t>Actions de maîtrise de la demande d'énergie</t>
  </si>
  <si>
    <t>PDALHPD</t>
  </si>
  <si>
    <t>TEPOS</t>
  </si>
  <si>
    <t>Traitement des dossiers FSL</t>
  </si>
  <si>
    <t>Non</t>
  </si>
  <si>
    <t>Lors d'une seconde visite</t>
  </si>
  <si>
    <t>L'orientation se fait…</t>
  </si>
  <si>
    <t>Comité de suivi ?</t>
  </si>
  <si>
    <t>Comité de suivi</t>
  </si>
  <si>
    <t xml:space="preserve">Non </t>
  </si>
  <si>
    <t>Critères retenus</t>
  </si>
  <si>
    <t>Taux d'effort énergétique &gt; 10%</t>
  </si>
  <si>
    <t>Revenus modestes (seuils ANAH)</t>
  </si>
  <si>
    <t>Impayés d'eau et d'énergie récurrents</t>
  </si>
  <si>
    <t>Restriction / privation</t>
  </si>
  <si>
    <t>Recours aux tarifs sociaux de l'énergie</t>
  </si>
  <si>
    <t>Bénéficiaire ou demandeur du FSL énergie ou eau</t>
  </si>
  <si>
    <t>Minimum</t>
  </si>
  <si>
    <t>Dépense des partenaires financiers</t>
  </si>
  <si>
    <t>Partenaire et activité concernée 1</t>
  </si>
  <si>
    <t>Partenaire et activité concernée 2</t>
  </si>
  <si>
    <t>Partenaire et activité concernée 3</t>
  </si>
  <si>
    <t>Finance la collectivité</t>
  </si>
  <si>
    <t>Département</t>
  </si>
  <si>
    <t>Adresse</t>
  </si>
  <si>
    <t>Soutien à l'animation par le CLER</t>
  </si>
  <si>
    <t>Par année</t>
  </si>
  <si>
    <t>Durée du dispositif</t>
  </si>
  <si>
    <t>Budget partenaires</t>
  </si>
  <si>
    <t>Cout par ménage</t>
  </si>
  <si>
    <t xml:space="preserve">Année 2 </t>
  </si>
  <si>
    <t>Elements budgétaires</t>
  </si>
  <si>
    <t>Coût équipement /ménage</t>
  </si>
  <si>
    <t>Objectif/an pour 1000 ménage</t>
  </si>
  <si>
    <t>Dates à modifier</t>
  </si>
  <si>
    <t>Participation par année de fonctionnement</t>
  </si>
  <si>
    <t>Participation par année civile</t>
  </si>
  <si>
    <t>Repérage</t>
  </si>
  <si>
    <t>Orientation</t>
  </si>
  <si>
    <t>Caractéristiques</t>
  </si>
  <si>
    <t>Seul et en binôme (selon les visites)</t>
  </si>
  <si>
    <t>Quand le ménage est-il orienté ?</t>
  </si>
  <si>
    <t>Pendant la (1ère) visite</t>
  </si>
  <si>
    <t>Après la (dernière) visite</t>
  </si>
  <si>
    <t>Type de dossier</t>
  </si>
  <si>
    <t>Emploi aidé</t>
  </si>
  <si>
    <t>Revenus très modestes (seuils ANAH)</t>
  </si>
  <si>
    <t>Sensation de froid</t>
  </si>
  <si>
    <t>La collectivité pilote</t>
  </si>
  <si>
    <t>Association énergie</t>
  </si>
  <si>
    <t>Binôme collectivité et partenaire externe</t>
  </si>
  <si>
    <t>Entreprise / Association d'insertion</t>
  </si>
  <si>
    <t>Salarié en insertion par le travail</t>
  </si>
  <si>
    <t>Plan Climat Air Énergie Territorial</t>
  </si>
  <si>
    <t>Politique de la ville</t>
  </si>
  <si>
    <r>
      <t xml:space="preserve">Envoyer une version par email et une version papier accompagnée d'un courrier (après validation du dossier par email) à signature de l'élu en charge du dispositif et entête de la collectivité pilote, </t>
    </r>
    <r>
      <rPr>
        <b/>
        <sz val="12"/>
        <rFont val="Arial"/>
        <family val="2"/>
      </rPr>
      <t>avant le avant le 30/09/2017</t>
    </r>
  </si>
  <si>
    <t>Partenaire financier</t>
  </si>
  <si>
    <t>Activité concernée</t>
  </si>
  <si>
    <t>Montant</t>
  </si>
  <si>
    <t>Bénéficiaire</t>
  </si>
  <si>
    <t>DÉPENSES DIRECTES DES PARTENAIRES FINANCIERS ANNÉE 1</t>
  </si>
  <si>
    <t>PARTENAIRES OPÉRATIONNELS CONTRACTUALISANT AVEC LA COLLECTIVITÉ ANNÉE 1</t>
  </si>
  <si>
    <t>DÉPENSES DE LA COLLECTIVITÉ ELIGIBLES AUX CEE</t>
  </si>
  <si>
    <t>Dispositif d'aides curatives (hors FSL)</t>
  </si>
  <si>
    <t>Campagne de communication vers les ménages</t>
  </si>
  <si>
    <t>Mobilisation des travailleurs sociaux de la collectivité pilote</t>
  </si>
  <si>
    <t>Réseau de donneurs d'alerte externes à la collectivité</t>
  </si>
  <si>
    <t>Campagne systématique</t>
  </si>
  <si>
    <t>Utilisation des fichiers d'impayés</t>
  </si>
  <si>
    <t>Dispositifs</t>
  </si>
  <si>
    <t>Équipements de mesure</t>
  </si>
  <si>
    <t>Service</t>
  </si>
  <si>
    <t>Plan territorial de lutte contre la précarité énergétique</t>
  </si>
  <si>
    <t>Nouveau</t>
  </si>
  <si>
    <t>Renouvellement</t>
  </si>
  <si>
    <t>Plan d'action pour l'habitat</t>
  </si>
  <si>
    <t>Oui</t>
  </si>
  <si>
    <t>Animations et sensibilisation à la précarité énergétique</t>
  </si>
  <si>
    <t>Campagne de communication à destination des ménages</t>
  </si>
  <si>
    <t>Réseau de donneurs d'alertes externe à la collectivité</t>
  </si>
  <si>
    <t xml:space="preserve">Utilisation des fichiers d'impayés </t>
  </si>
  <si>
    <t>Campagne de visites systématiques sur des zones identifiées</t>
  </si>
  <si>
    <r>
      <rPr>
        <b/>
        <sz val="10"/>
        <rFont val="Arial"/>
        <family val="2"/>
      </rPr>
      <t xml:space="preserve">Comment et par qui sont repérés les ménages ? </t>
    </r>
    <r>
      <rPr>
        <i/>
        <sz val="10"/>
        <rFont val="Arial"/>
        <family val="2"/>
      </rPr>
      <t xml:space="preserve"> (cf critère 3)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identification des donneurs d'alerte / fréquence et modalité des réunions d'information des donneurs d'alerte / modalités de repérage</t>
    </r>
  </si>
  <si>
    <t>Profil du chargé de visite</t>
  </si>
  <si>
    <t xml:space="preserve">Besoin de formation au diagnostic sociotechnique </t>
  </si>
  <si>
    <t>Habilitation éléctrique</t>
  </si>
  <si>
    <t xml:space="preserve">Réalisée </t>
  </si>
  <si>
    <t>Non réalisée</t>
  </si>
  <si>
    <t>Installation des équipements</t>
  </si>
  <si>
    <t>Quel est le principal format de remise du rapport de visite ?</t>
  </si>
  <si>
    <t>Qui décide de l'orientation ?</t>
  </si>
  <si>
    <t xml:space="preserve">Quel est le principal format de remise du rapport de visite ? </t>
  </si>
  <si>
    <t>De visu</t>
  </si>
  <si>
    <t>Par téléphone</t>
  </si>
  <si>
    <t>Par email</t>
  </si>
  <si>
    <t>L'animation SLIME</t>
  </si>
  <si>
    <t>Le chargé de visite</t>
  </si>
  <si>
    <t>Participation directe des autres partenaires</t>
  </si>
  <si>
    <t>du</t>
  </si>
  <si>
    <t>au</t>
  </si>
  <si>
    <t>ANNÉE 2:</t>
  </si>
  <si>
    <t>Merci de ne compléter/modifier que les cases oranges</t>
  </si>
  <si>
    <r>
      <t xml:space="preserve">Dépenses </t>
    </r>
    <r>
      <rPr>
        <sz val="10"/>
        <rFont val="Arial"/>
        <family val="2"/>
      </rPr>
      <t>réelles</t>
    </r>
    <r>
      <rPr>
        <sz val="10"/>
        <rFont val="Arial"/>
        <family val="2"/>
      </rPr>
      <t xml:space="preserve"> de la collectivité</t>
    </r>
  </si>
  <si>
    <t>DÉPENSES TOTALES DE LA COLLECTIVITÉ  ÉLIGIBLES AUX CEE VIA LE SLIME</t>
  </si>
  <si>
    <r>
      <t xml:space="preserve">Je, soussigné </t>
    </r>
    <r>
      <rPr>
        <u/>
        <sz val="10"/>
        <color indexed="10"/>
        <rFont val="Arial"/>
        <family val="2"/>
      </rPr>
      <t>Civilité Prénom NOM de l'élu en charge du dispositif</t>
    </r>
    <r>
      <rPr>
        <sz val="10"/>
        <rFont val="Arial"/>
        <family val="2"/>
      </rPr>
      <t xml:space="preserve">, déclare que </t>
    </r>
    <r>
      <rPr>
        <u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ménages ont bénéficié d'un diagnostic sociotechnique pendant une visite à domicile et que les dépenses reportées dans ce document ont été réalisées par </t>
    </r>
    <r>
      <rPr>
        <u/>
        <sz val="10"/>
        <color indexed="10"/>
        <rFont val="Arial"/>
        <family val="2"/>
      </rPr>
      <t>nom de la collectivité</t>
    </r>
    <r>
      <rPr>
        <sz val="10"/>
        <rFont val="Arial"/>
        <family val="2"/>
      </rPr>
      <t xml:space="preserve"> pour son dispositif SLIME entre le </t>
    </r>
    <r>
      <rPr>
        <u/>
        <sz val="10"/>
        <color indexed="10"/>
        <rFont val="Arial"/>
        <family val="2"/>
      </rPr>
      <t>XXX</t>
    </r>
    <r>
      <rPr>
        <sz val="10"/>
        <rFont val="Arial"/>
        <family val="2"/>
      </rPr>
      <t xml:space="preserve"> et le </t>
    </r>
    <r>
      <rPr>
        <u/>
        <sz val="10"/>
        <color indexed="10"/>
        <rFont val="Arial"/>
        <family val="2"/>
      </rPr>
      <t>XXX</t>
    </r>
  </si>
  <si>
    <t>Fait le : 
À :</t>
  </si>
  <si>
    <t>Civilité Prénom NOM de l'élu en charge du dispositif + cachet de la collectivité</t>
  </si>
  <si>
    <r>
      <t xml:space="preserve">Pour les onglets </t>
    </r>
    <r>
      <rPr>
        <b/>
        <sz val="12"/>
        <rFont val="Arial"/>
        <family val="2"/>
      </rPr>
      <t>6.1, 6.2 et 6.3 Budgets réels</t>
    </r>
  </si>
  <si>
    <t>Il s'agit des budgets réels pré-remplis à compléter (dépenses réelles) et à nous envoyer tous les 12 mois.</t>
  </si>
  <si>
    <t>Autres démarches d'identification, préciser</t>
  </si>
  <si>
    <t>Dans quel.s outil.s de politique publique le SLIME est-il inscrit?</t>
  </si>
  <si>
    <t>Quels sont critères retenus pour caractériser la précarité énergétique ?</t>
  </si>
  <si>
    <r>
      <rPr>
        <b/>
        <sz val="10"/>
        <rFont val="Arial"/>
        <family val="2"/>
      </rPr>
      <t xml:space="preserve">Qui sont les publics ciblés par le dispositif ? </t>
    </r>
    <r>
      <rPr>
        <i/>
        <sz val="10"/>
        <rFont val="Arial"/>
        <family val="2"/>
      </rPr>
      <t>(cf critère 2)
Préciser les critères retenus par la collectivité pour qualifier la précarité énergétique et ajouter au dossier la fiche de repérage / navette.</t>
    </r>
  </si>
  <si>
    <t>Qui réalise les diagnostics à domicile ?</t>
  </si>
  <si>
    <t>Formation pour habilitation électrique</t>
  </si>
  <si>
    <t>Qui installation les équipements d'économies d'énergie ?</t>
  </si>
  <si>
    <t>Le ménage (pendant la visite)</t>
  </si>
  <si>
    <t>DÉPENSES LIÉES AU DISPOSITIF (TOUS FINANCEURS CONFONDUS)</t>
  </si>
  <si>
    <t>Finance directement un partenaire opérationnel</t>
  </si>
  <si>
    <t>Finance directement l'achat d'équipements pour les ménages</t>
  </si>
  <si>
    <t>Finance directement un autre poste</t>
  </si>
  <si>
    <t>Recettes pour la collectivité</t>
  </si>
  <si>
    <t xml:space="preserve">Recettes finançant directement un partenaire opérationnel, des équipements … </t>
  </si>
  <si>
    <t xml:space="preserve">DÉPENSES PRÉVISIONNELLES DE LA COLLECTIVITÉ ANNÉE 1: </t>
  </si>
  <si>
    <t xml:space="preserve">DÉPENSES PRÉVISIONNELLES DE LA COLLECTIVITÉ ANNÉE 2: </t>
  </si>
  <si>
    <t>Oui/Non</t>
  </si>
  <si>
    <t>Nom de la collectivité</t>
  </si>
  <si>
    <t>Politique / Outil</t>
  </si>
  <si>
    <t>nb de ménages (par paquet)</t>
  </si>
  <si>
    <t>Durée</t>
  </si>
  <si>
    <t>Mois 2017</t>
  </si>
  <si>
    <t>Total ménages</t>
  </si>
  <si>
    <t>VàD prévues</t>
  </si>
  <si>
    <t>Obj. Prévu 2017</t>
  </si>
  <si>
    <t xml:space="preserve">Budget TOTAL </t>
  </si>
  <si>
    <t>Budget TOTAL/an</t>
  </si>
  <si>
    <t>Dépenses de la collectivité</t>
  </si>
  <si>
    <t>Dépenses de la collectivité/an</t>
  </si>
  <si>
    <t>Coût total kit(€)</t>
  </si>
  <si>
    <t>Coût total kit(€)/an</t>
  </si>
  <si>
    <t>contribution CLER</t>
  </si>
  <si>
    <t>contribution CLER/an</t>
  </si>
  <si>
    <t>Structure réalisant les VàD</t>
  </si>
  <si>
    <t>Profil chargé de VàD</t>
  </si>
  <si>
    <t>Nb de chargé de VàD</t>
  </si>
  <si>
    <t>Solo ou binôme</t>
  </si>
  <si>
    <t>Nb de visite/ménage</t>
  </si>
  <si>
    <t>Cofinanceur1</t>
  </si>
  <si>
    <t>Cofinanceur2</t>
  </si>
  <si>
    <t>Cofinanceur3</t>
  </si>
  <si>
    <t>Cofinanceur4</t>
  </si>
  <si>
    <t>Cofinanceur5</t>
  </si>
  <si>
    <t>Nombre de chargés de visite</t>
  </si>
  <si>
    <t>En année 1 (obj.: 1‰)</t>
  </si>
  <si>
    <t>En année 2 (obj.: 2‰)</t>
  </si>
  <si>
    <t>Sur la période</t>
  </si>
  <si>
    <t>Nombre minimal de ménages pour atteindre l'objectif</t>
  </si>
  <si>
    <t>Objectif prévu (en ‰)</t>
  </si>
  <si>
    <t>Fonds local d'aide  aux travaux</t>
  </si>
  <si>
    <t>Fonds Social Logement</t>
  </si>
  <si>
    <t>Opération programmée: OPAH, PIG …</t>
  </si>
  <si>
    <r>
      <t xml:space="preserve">Comment est animé/coordonnée le dispositif ? </t>
    </r>
    <r>
      <rPr>
        <sz val="10"/>
        <rFont val="Arial"/>
        <family val="2"/>
      </rPr>
      <t>(cf critère 6)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Qui assure l'animation du dispositif, l'information et la coordination régulière des partenaires concernés ; et selon quelles modalités ?</t>
    </r>
  </si>
  <si>
    <t>Mobilisation des travailleurs sociaux d'une collectivité partenaire (CCAS, Département …)</t>
  </si>
  <si>
    <t>Nombre de chargés de visite mobilisés pour le SLIME</t>
  </si>
  <si>
    <t>Le ménage et le chargé de visite</t>
  </si>
  <si>
    <t>Le comité de suivi/orientation</t>
  </si>
  <si>
    <t>Qui est le principal décideur pour  l'orientation des ménages ?</t>
  </si>
  <si>
    <t>Autre décideur, à préciser ci-dessous:</t>
  </si>
  <si>
    <t>Autre critère à préciser ci-dessous:</t>
  </si>
  <si>
    <t>ANNÉE 1:</t>
  </si>
  <si>
    <t>CALCUL DU MONTANT DES CERTIFICATS D'ÉCONOMIE D'ÉNERGIES ANNÉE 1</t>
  </si>
  <si>
    <t>Nom de la structure</t>
  </si>
  <si>
    <t>Liste des équipements d'économie d'énergie installés chez les ménages pendant la visite à domicile</t>
  </si>
  <si>
    <t>DÉPENSES DIRECTES DES PARTENAIRES FINANCIERS ANNÉE 2</t>
  </si>
  <si>
    <t>PARTENAIRES OPÉRATIONNELS CONTRACTUALISANT AVEC LA COLLECTIVITÉ ANNÉE 2</t>
  </si>
  <si>
    <t>CALCUL DU MONTANT DES CERTIFICATS D'ÉCONOMIE D'ÉNERGIES ANNÉE 2</t>
  </si>
  <si>
    <r>
      <t xml:space="preserve">Pour les cellules de description (lignes 25 à 64) se reporter à l’onglet </t>
    </r>
    <r>
      <rPr>
        <i/>
        <sz val="12"/>
        <rFont val="Arial"/>
        <family val="2"/>
      </rPr>
      <t>5. Critères de sélection</t>
    </r>
  </si>
  <si>
    <t>Dans "Partenaires opérationnels" : remplacer « partenaire opérationnel » (cellules A15 à A19) par le nom du partenaire concerné</t>
  </si>
  <si>
    <t>Dans" Charges de personnel de la collectivité" : la ligne 12 « Recrutement des conseillers » est le temps de travail du service RH dédié à cette action</t>
  </si>
  <si>
    <t>Dans "Visites à domicile" : 
- pour le calcul des « coûts de déplacement », indiquer en cellule C23 le coût kilométrique et en cellule D23 le nombre de km qui seront parcourus (estimation) pour réaliser les visites.
- en ligne 23, il s’agit de tous les équipements d'économies d'énergies remis ou installés chez les ménages</t>
  </si>
  <si>
    <t>Dans "Matériel de communication" (A21) : préciser entre parenthèses le type de matériel envisagé</t>
  </si>
  <si>
    <t>Dans "Partenaires opérationnels contractualisant avec la collectivité" : remplacer « partenaire opérationnel 1 (type de contrat)» (cellules A39 à A43) par le nom du partenaire concerné et le type de contrat qui le lie à son financeur (subvention, prestation suite à un appel d’offres …)</t>
  </si>
  <si>
    <t>Dans "Recettes prévisionnelles du dispositif" : remplacer « collectivité pilote » (cellule A55) par le nom de la collectivité et « partenaire financier » (cellules A55 à A60) par leur nom.</t>
  </si>
  <si>
    <t>Qui installe les équipements d'économies d'énergie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</si>
</sst>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€&quot;_-;\-* #,##0.00\ &quot;€&quot;_-;_-* &quot;-&quot;??\ &quot;€&quot;_-;_-@_-"/>
    <numFmt numFmtId="165" formatCode="0#\ ##\ ##\ ##\ ##"/>
    <numFmt numFmtId="166" formatCode="#,##0.00&quot; €&quot;"/>
    <numFmt numFmtId="167" formatCode="0.0"/>
    <numFmt numFmtId="168" formatCode="#,##0.00&quot;   &quot;"/>
    <numFmt numFmtId="169" formatCode="#,##0.00\ _€"/>
    <numFmt numFmtId="170" formatCode="#,##0&quot; €&quot;"/>
    <numFmt numFmtId="171" formatCode="_-* #,##0.00\ [$€-40C]_-;\-* #,##0.00\ [$€-40C]_-;_-* &quot;-&quot;??\ [$€-40C]_-;_-@_-"/>
    <numFmt numFmtId="172" formatCode="#,##0\ [$€-40C];\-#,##0\ [$€-40C]"/>
  </numFmts>
  <fonts count="38" x14ac:knownFonts="1">
    <font>
      <sz val="10"/>
      <name val="Verdana"/>
      <family val="2"/>
    </font>
    <font>
      <sz val="10"/>
      <name val="Arial"/>
      <family val="2"/>
    </font>
    <font>
      <strike/>
      <sz val="10"/>
      <color indexed="16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i/>
      <sz val="10"/>
      <name val="Arial"/>
      <family val="2"/>
    </font>
    <font>
      <u/>
      <sz val="10"/>
      <color indexed="39"/>
      <name val="Verdana"/>
      <family val="2"/>
    </font>
    <font>
      <b/>
      <sz val="12"/>
      <color indexed="60"/>
      <name val="Arial"/>
      <family val="2"/>
    </font>
    <font>
      <b/>
      <sz val="10"/>
      <color indexed="9"/>
      <name val="Arial"/>
      <family val="2"/>
    </font>
    <font>
      <b/>
      <sz val="10"/>
      <color indexed="23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u/>
      <sz val="10"/>
      <name val="Verdana"/>
      <family val="2"/>
    </font>
    <font>
      <strike/>
      <sz val="10"/>
      <name val="Arial"/>
      <family val="2"/>
    </font>
    <font>
      <u/>
      <sz val="10"/>
      <color indexed="10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u/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63"/>
        <bgColor indexed="59"/>
      </patternFill>
    </fill>
    <fill>
      <patternFill patternType="solid">
        <fgColor indexed="60"/>
        <bgColor indexed="10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31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9" tint="0.39997558519241921"/>
        <bgColor indexed="26"/>
      </patternFill>
    </fill>
  </fills>
  <borders count="8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3" fillId="2" borderId="0" applyNumberFormat="0" applyBorder="0" applyAlignment="0" applyProtection="0"/>
    <xf numFmtId="0" fontId="12" fillId="0" borderId="0" applyNumberFormat="0" applyFill="0" applyBorder="0" applyAlignment="0" applyProtection="0"/>
    <xf numFmtId="164" fontId="1" fillId="0" borderId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</cellStyleXfs>
  <cellXfs count="43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vertical="center" wrapText="1"/>
    </xf>
    <xf numFmtId="166" fontId="8" fillId="5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</xf>
    <xf numFmtId="0" fontId="0" fillId="0" borderId="0" xfId="0" applyFont="1" applyBorder="1" applyProtection="1"/>
    <xf numFmtId="168" fontId="8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left" vertical="center" wrapText="1" shrinkToFit="1"/>
    </xf>
    <xf numFmtId="0" fontId="9" fillId="5" borderId="6" xfId="0" applyFont="1" applyFill="1" applyBorder="1" applyAlignment="1" applyProtection="1">
      <alignment horizontal="left"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left" vertical="center" wrapText="1" shrinkToFit="1"/>
    </xf>
    <xf numFmtId="0" fontId="8" fillId="3" borderId="1" xfId="0" applyFont="1" applyFill="1" applyBorder="1" applyAlignment="1" applyProtection="1">
      <alignment horizontal="left" vertical="center" wrapText="1" shrinkToFit="1"/>
      <protection locked="0"/>
    </xf>
    <xf numFmtId="0" fontId="0" fillId="3" borderId="1" xfId="0" applyFont="1" applyFill="1" applyBorder="1" applyProtection="1">
      <protection locked="0"/>
    </xf>
    <xf numFmtId="166" fontId="0" fillId="5" borderId="10" xfId="0" applyNumberFormat="1" applyFont="1" applyFill="1" applyBorder="1" applyProtection="1"/>
    <xf numFmtId="0" fontId="9" fillId="5" borderId="11" xfId="0" applyFont="1" applyFill="1" applyBorder="1" applyAlignment="1" applyProtection="1">
      <alignment horizontal="right" vertical="center" wrapText="1" shrinkToFit="1"/>
    </xf>
    <xf numFmtId="0" fontId="9" fillId="5" borderId="12" xfId="0" applyFont="1" applyFill="1" applyBorder="1" applyAlignment="1" applyProtection="1">
      <alignment horizontal="left" vertical="center" wrapText="1" shrinkToFit="1"/>
    </xf>
    <xf numFmtId="0" fontId="18" fillId="5" borderId="13" xfId="0" applyFont="1" applyFill="1" applyBorder="1" applyProtection="1"/>
    <xf numFmtId="166" fontId="18" fillId="5" borderId="14" xfId="0" applyNumberFormat="1" applyFont="1" applyFill="1" applyBorder="1" applyProtection="1"/>
    <xf numFmtId="0" fontId="8" fillId="0" borderId="9" xfId="0" applyFont="1" applyBorder="1" applyAlignment="1" applyProtection="1">
      <alignment horizontal="left" vertical="center" wrapText="1" shrinkToFit="1"/>
    </xf>
    <xf numFmtId="0" fontId="8" fillId="3" borderId="9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Font="1" applyBorder="1" applyAlignment="1" applyProtection="1">
      <alignment horizontal="left"/>
    </xf>
    <xf numFmtId="0" fontId="4" fillId="0" borderId="0" xfId="0" applyFont="1" applyAlignment="1">
      <alignment horizontal="left" vertical="center" wrapText="1" shrinkToFit="1"/>
    </xf>
    <xf numFmtId="0" fontId="8" fillId="0" borderId="0" xfId="0" applyFont="1" applyAlignment="1">
      <alignment wrapText="1"/>
    </xf>
    <xf numFmtId="0" fontId="20" fillId="6" borderId="15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vertical="center" wrapText="1" shrinkToFit="1"/>
    </xf>
    <xf numFmtId="0" fontId="21" fillId="2" borderId="16" xfId="0" applyFont="1" applyFill="1" applyBorder="1" applyAlignment="1">
      <alignment vertical="top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8" fillId="5" borderId="19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0" borderId="3" xfId="0" applyFont="1" applyBorder="1" applyAlignment="1">
      <alignment horizontal="left" vertical="center" wrapText="1" shrinkToFit="1"/>
    </xf>
    <xf numFmtId="0" fontId="8" fillId="5" borderId="20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0" borderId="4" xfId="0" applyFont="1" applyBorder="1" applyAlignment="1">
      <alignment horizontal="left" vertical="center" wrapText="1" shrinkToFit="1"/>
    </xf>
    <xf numFmtId="0" fontId="8" fillId="5" borderId="21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8" fillId="0" borderId="5" xfId="0" applyFont="1" applyBorder="1" applyAlignment="1">
      <alignment horizontal="left" vertical="center" wrapText="1" shrinkToFit="1"/>
    </xf>
    <xf numFmtId="0" fontId="8" fillId="5" borderId="22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center" wrapText="1" shrinkToFit="1"/>
    </xf>
    <xf numFmtId="167" fontId="8" fillId="5" borderId="19" xfId="0" applyNumberFormat="1" applyFont="1" applyFill="1" applyBorder="1" applyAlignment="1">
      <alignment horizontal="right" vertical="center" wrapText="1" shrinkToFit="1"/>
    </xf>
    <xf numFmtId="0" fontId="8" fillId="5" borderId="2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left" vertical="center" wrapText="1" shrinkToFit="1"/>
    </xf>
    <xf numFmtId="166" fontId="8" fillId="5" borderId="19" xfId="0" applyNumberFormat="1" applyFont="1" applyFill="1" applyBorder="1" applyAlignment="1">
      <alignment horizontal="left" vertical="center" wrapText="1" shrinkToFit="1"/>
    </xf>
    <xf numFmtId="166" fontId="8" fillId="0" borderId="2" xfId="0" applyNumberFormat="1" applyFont="1" applyBorder="1" applyAlignment="1">
      <alignment horizontal="left" vertical="center" wrapText="1" shrinkToFit="1"/>
    </xf>
    <xf numFmtId="0" fontId="8" fillId="0" borderId="0" xfId="0" applyFont="1" applyFill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/>
    </xf>
    <xf numFmtId="0" fontId="0" fillId="0" borderId="0" xfId="0" applyAlignment="1"/>
    <xf numFmtId="0" fontId="4" fillId="4" borderId="23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1" fontId="8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vertical="center" wrapText="1" shrinkToFit="1"/>
    </xf>
    <xf numFmtId="0" fontId="1" fillId="3" borderId="9" xfId="0" applyFont="1" applyFill="1" applyBorder="1" applyAlignment="1" applyProtection="1">
      <alignment horizontal="left" vertical="center" wrapText="1" shrinkToFit="1"/>
      <protection locked="0"/>
    </xf>
    <xf numFmtId="0" fontId="1" fillId="0" borderId="2" xfId="0" applyFont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0" xfId="0" applyFont="1" applyBorder="1" applyAlignment="1">
      <alignment vertical="center" wrapText="1"/>
    </xf>
    <xf numFmtId="1" fontId="8" fillId="4" borderId="2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0" xfId="0" applyFont="1" applyFill="1" applyBorder="1"/>
    <xf numFmtId="0" fontId="1" fillId="0" borderId="4" xfId="0" applyFont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vertical="center" wrapText="1"/>
    </xf>
    <xf numFmtId="0" fontId="8" fillId="11" borderId="0" xfId="0" applyFont="1" applyFill="1" applyBorder="1" applyAlignment="1">
      <alignment vertical="center" wrapText="1"/>
    </xf>
    <xf numFmtId="0" fontId="23" fillId="11" borderId="0" xfId="0" applyFont="1" applyFill="1" applyAlignment="1">
      <alignment vertical="center"/>
    </xf>
    <xf numFmtId="0" fontId="0" fillId="11" borderId="0" xfId="0" applyFont="1" applyFill="1" applyBorder="1" applyProtection="1"/>
    <xf numFmtId="0" fontId="0" fillId="11" borderId="0" xfId="0" applyFill="1" applyAlignment="1"/>
    <xf numFmtId="0" fontId="0" fillId="11" borderId="0" xfId="0" applyFont="1" applyFill="1" applyBorder="1" applyAlignment="1" applyProtection="1">
      <alignment horizontal="left"/>
    </xf>
    <xf numFmtId="0" fontId="8" fillId="11" borderId="0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Border="1" applyAlignment="1">
      <alignment vertical="center" wrapText="1"/>
    </xf>
    <xf numFmtId="0" fontId="1" fillId="12" borderId="26" xfId="0" applyFont="1" applyFill="1" applyBorder="1" applyAlignment="1">
      <alignment vertical="center" wrapText="1"/>
    </xf>
    <xf numFmtId="0" fontId="28" fillId="3" borderId="1" xfId="2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3" borderId="1" xfId="0" applyFont="1" applyFill="1" applyBorder="1" applyAlignment="1" applyProtection="1">
      <alignment horizontal="center" vertical="center" wrapText="1"/>
      <protection locked="0"/>
    </xf>
    <xf numFmtId="1" fontId="8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</xf>
    <xf numFmtId="0" fontId="9" fillId="14" borderId="26" xfId="0" applyFont="1" applyFill="1" applyBorder="1" applyAlignment="1">
      <alignment vertical="center" wrapText="1"/>
    </xf>
    <xf numFmtId="0" fontId="27" fillId="14" borderId="26" xfId="0" applyFont="1" applyFill="1" applyBorder="1" applyAlignment="1">
      <alignment vertical="center" wrapText="1"/>
    </xf>
    <xf numFmtId="0" fontId="1" fillId="0" borderId="0" xfId="0" applyFont="1"/>
    <xf numFmtId="0" fontId="1" fillId="0" borderId="26" xfId="0" applyFont="1" applyBorder="1" applyAlignment="1">
      <alignment vertical="center" wrapText="1"/>
    </xf>
    <xf numFmtId="0" fontId="1" fillId="14" borderId="26" xfId="0" applyFont="1" applyFill="1" applyBorder="1" applyAlignment="1">
      <alignment vertical="center" wrapText="1"/>
    </xf>
    <xf numFmtId="166" fontId="1" fillId="0" borderId="26" xfId="0" applyNumberFormat="1" applyFont="1" applyBorder="1" applyAlignment="1">
      <alignment vertical="center" wrapText="1"/>
    </xf>
    <xf numFmtId="171" fontId="1" fillId="0" borderId="26" xfId="0" applyNumberFormat="1" applyFont="1" applyBorder="1"/>
    <xf numFmtId="0" fontId="9" fillId="14" borderId="26" xfId="0" applyFont="1" applyFill="1" applyBorder="1"/>
    <xf numFmtId="14" fontId="0" fillId="0" borderId="0" xfId="0" applyNumberFormat="1"/>
    <xf numFmtId="165" fontId="1" fillId="0" borderId="26" xfId="0" applyNumberFormat="1" applyFont="1" applyFill="1" applyBorder="1" applyAlignment="1">
      <alignment vertical="center" wrapText="1"/>
    </xf>
    <xf numFmtId="0" fontId="1" fillId="11" borderId="26" xfId="0" applyFont="1" applyFill="1" applyBorder="1" applyAlignment="1">
      <alignment vertical="center" wrapText="1"/>
    </xf>
    <xf numFmtId="14" fontId="1" fillId="0" borderId="26" xfId="0" applyNumberFormat="1" applyFont="1" applyBorder="1" applyAlignment="1">
      <alignment vertical="center" wrapText="1"/>
    </xf>
    <xf numFmtId="3" fontId="1" fillId="0" borderId="26" xfId="0" applyNumberFormat="1" applyFont="1" applyFill="1" applyBorder="1" applyAlignment="1">
      <alignment vertical="center" wrapText="1"/>
    </xf>
    <xf numFmtId="1" fontId="1" fillId="0" borderId="26" xfId="0" applyNumberFormat="1" applyFont="1" applyBorder="1" applyAlignment="1">
      <alignment vertical="center" wrapText="1"/>
    </xf>
    <xf numFmtId="1" fontId="1" fillId="0" borderId="26" xfId="0" applyNumberFormat="1" applyFont="1" applyBorder="1"/>
    <xf numFmtId="1" fontId="1" fillId="0" borderId="26" xfId="0" applyNumberFormat="1" applyFont="1" applyBorder="1" applyAlignment="1">
      <alignment wrapText="1"/>
    </xf>
    <xf numFmtId="167" fontId="1" fillId="11" borderId="26" xfId="0" applyNumberFormat="1" applyFont="1" applyFill="1" applyBorder="1" applyAlignment="1">
      <alignment vertical="center" wrapText="1"/>
    </xf>
    <xf numFmtId="171" fontId="1" fillId="0" borderId="26" xfId="0" applyNumberFormat="1" applyFont="1" applyBorder="1" applyAlignment="1">
      <alignment vertical="center" wrapText="1"/>
    </xf>
    <xf numFmtId="0" fontId="1" fillId="0" borderId="28" xfId="0" applyFont="1" applyBorder="1"/>
    <xf numFmtId="0" fontId="9" fillId="14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167" fontId="1" fillId="5" borderId="19" xfId="0" applyNumberFormat="1" applyFont="1" applyFill="1" applyBorder="1" applyAlignment="1">
      <alignment horizontal="right" vertical="center" wrapText="1" shrinkToFit="1"/>
    </xf>
    <xf numFmtId="171" fontId="1" fillId="0" borderId="26" xfId="0" applyNumberFormat="1" applyFont="1" applyBorder="1" applyAlignment="1">
      <alignment wrapText="1"/>
    </xf>
    <xf numFmtId="0" fontId="8" fillId="15" borderId="26" xfId="0" applyFont="1" applyFill="1" applyBorder="1" applyAlignment="1" applyProtection="1">
      <alignment vertical="center" wrapText="1"/>
    </xf>
    <xf numFmtId="166" fontId="8" fillId="11" borderId="0" xfId="0" applyNumberFormat="1" applyFont="1" applyFill="1" applyBorder="1" applyAlignment="1" applyProtection="1">
      <alignment horizontal="center" vertical="center" wrapText="1"/>
    </xf>
    <xf numFmtId="166" fontId="8" fillId="5" borderId="29" xfId="0" applyNumberFormat="1" applyFont="1" applyFill="1" applyBorder="1" applyAlignment="1" applyProtection="1">
      <alignment horizontal="center" vertical="center" wrapText="1"/>
    </xf>
    <xf numFmtId="0" fontId="34" fillId="11" borderId="30" xfId="0" applyFont="1" applyFill="1" applyBorder="1" applyAlignment="1">
      <alignment vertical="center" wrapText="1"/>
    </xf>
    <xf numFmtId="166" fontId="8" fillId="11" borderId="30" xfId="0" applyNumberFormat="1" applyFont="1" applyFill="1" applyBorder="1" applyAlignment="1" applyProtection="1">
      <alignment horizontal="center" vertical="center" wrapText="1"/>
    </xf>
    <xf numFmtId="0" fontId="8" fillId="4" borderId="31" xfId="0" applyFont="1" applyFill="1" applyBorder="1" applyAlignment="1">
      <alignment vertical="center" wrapText="1"/>
    </xf>
    <xf numFmtId="165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31" xfId="0" applyFont="1" applyFill="1" applyBorder="1" applyAlignment="1" applyProtection="1">
      <alignment horizontal="center" vertical="center" wrapText="1"/>
    </xf>
    <xf numFmtId="0" fontId="1" fillId="16" borderId="26" xfId="0" applyFont="1" applyFill="1" applyBorder="1" applyAlignment="1">
      <alignment vertical="center" wrapText="1"/>
    </xf>
    <xf numFmtId="1" fontId="1" fillId="17" borderId="2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9" fillId="0" borderId="0" xfId="0" applyFont="1" applyFill="1" applyBorder="1" applyAlignment="1">
      <alignment horizontal="left" vertical="center" wrapText="1"/>
    </xf>
    <xf numFmtId="0" fontId="1" fillId="13" borderId="27" xfId="0" applyFont="1" applyFill="1" applyBorder="1" applyAlignment="1" applyProtection="1">
      <alignment vertical="center" wrapText="1"/>
      <protection locked="0"/>
    </xf>
    <xf numFmtId="0" fontId="1" fillId="13" borderId="26" xfId="0" applyFont="1" applyFill="1" applyBorder="1" applyAlignment="1" applyProtection="1">
      <alignment vertical="center" wrapText="1"/>
      <protection locked="0"/>
    </xf>
    <xf numFmtId="0" fontId="25" fillId="10" borderId="26" xfId="0" applyFont="1" applyFill="1" applyBorder="1" applyAlignment="1" applyProtection="1">
      <alignment horizontal="center" vertical="center" wrapText="1"/>
      <protection locked="0"/>
    </xf>
    <xf numFmtId="0" fontId="8" fillId="16" borderId="26" xfId="0" applyFont="1" applyFill="1" applyBorder="1" applyAlignment="1">
      <alignment vertical="center" wrapText="1"/>
    </xf>
    <xf numFmtId="0" fontId="25" fillId="12" borderId="0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 applyProtection="1">
      <alignment horizontal="center" vertical="center" wrapText="1"/>
      <protection locked="0"/>
    </xf>
    <xf numFmtId="0" fontId="8" fillId="13" borderId="26" xfId="0" applyFont="1" applyFill="1" applyBorder="1" applyAlignment="1" applyProtection="1">
      <alignment horizontal="left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9" fillId="18" borderId="6" xfId="0" applyFont="1" applyFill="1" applyBorder="1" applyAlignment="1" applyProtection="1">
      <alignment horizontal="left" vertical="center" wrapText="1"/>
    </xf>
    <xf numFmtId="0" fontId="1" fillId="0" borderId="0" xfId="4" applyFont="1" applyAlignment="1" applyProtection="1">
      <alignment vertical="center" wrapText="1"/>
      <protection locked="0"/>
    </xf>
    <xf numFmtId="0" fontId="33" fillId="0" borderId="0" xfId="4" applyFont="1" applyProtection="1">
      <protection locked="0"/>
    </xf>
    <xf numFmtId="0" fontId="13" fillId="0" borderId="0" xfId="4" applyFont="1" applyFill="1" applyBorder="1" applyAlignment="1" applyProtection="1">
      <alignment horizontal="center"/>
    </xf>
    <xf numFmtId="0" fontId="1" fillId="0" borderId="0" xfId="4" applyFont="1" applyFill="1" applyAlignment="1" applyProtection="1">
      <alignment vertical="center" wrapText="1"/>
      <protection locked="0"/>
    </xf>
    <xf numFmtId="0" fontId="33" fillId="0" borderId="0" xfId="4" applyFont="1" applyFill="1" applyProtection="1">
      <protection locked="0"/>
    </xf>
    <xf numFmtId="0" fontId="1" fillId="4" borderId="9" xfId="4" applyFont="1" applyFill="1" applyBorder="1" applyAlignment="1" applyProtection="1">
      <alignment horizontal="center" vertical="center" wrapText="1"/>
    </xf>
    <xf numFmtId="0" fontId="1" fillId="4" borderId="1" xfId="4" applyFont="1" applyFill="1" applyBorder="1" applyAlignment="1" applyProtection="1">
      <alignment horizontal="center" vertical="center" wrapText="1"/>
    </xf>
    <xf numFmtId="168" fontId="1" fillId="4" borderId="10" xfId="4" applyNumberFormat="1" applyFont="1" applyFill="1" applyBorder="1" applyAlignment="1" applyProtection="1">
      <alignment horizontal="center" vertical="center" wrapText="1"/>
    </xf>
    <xf numFmtId="168" fontId="1" fillId="4" borderId="32" xfId="4" applyNumberFormat="1" applyFont="1" applyFill="1" applyBorder="1" applyAlignment="1" applyProtection="1">
      <alignment horizontal="center" vertical="center" wrapText="1"/>
    </xf>
    <xf numFmtId="0" fontId="1" fillId="0" borderId="0" xfId="4" applyFont="1" applyAlignment="1" applyProtection="1">
      <alignment horizontal="center" vertical="center" wrapText="1"/>
      <protection locked="0"/>
    </xf>
    <xf numFmtId="166" fontId="14" fillId="7" borderId="10" xfId="4" applyNumberFormat="1" applyFont="1" applyFill="1" applyBorder="1" applyAlignment="1" applyProtection="1">
      <alignment horizontal="right" vertical="center" wrapText="1"/>
    </xf>
    <xf numFmtId="0" fontId="1" fillId="0" borderId="0" xfId="4" applyFont="1" applyAlignment="1" applyProtection="1">
      <alignment vertical="center"/>
      <protection locked="0"/>
    </xf>
    <xf numFmtId="0" fontId="1" fillId="0" borderId="33" xfId="4" applyFont="1" applyBorder="1" applyAlignment="1" applyProtection="1">
      <alignment vertical="center" wrapText="1"/>
      <protection locked="0"/>
    </xf>
    <xf numFmtId="0" fontId="1" fillId="0" borderId="0" xfId="4" applyFont="1" applyBorder="1" applyAlignment="1" applyProtection="1">
      <alignment vertical="center" wrapText="1"/>
      <protection locked="0"/>
    </xf>
    <xf numFmtId="166" fontId="14" fillId="8" borderId="26" xfId="4" applyNumberFormat="1" applyFont="1" applyFill="1" applyBorder="1" applyAlignment="1" applyProtection="1">
      <alignment horizontal="right" vertical="center" wrapText="1"/>
    </xf>
    <xf numFmtId="1" fontId="1" fillId="0" borderId="0" xfId="4" applyNumberFormat="1" applyFont="1" applyAlignment="1" applyProtection="1">
      <alignment vertical="center" wrapText="1"/>
      <protection locked="0"/>
    </xf>
    <xf numFmtId="0" fontId="1" fillId="0" borderId="0" xfId="4" applyFont="1" applyBorder="1" applyAlignment="1" applyProtection="1">
      <alignment vertical="center" wrapText="1"/>
    </xf>
    <xf numFmtId="166" fontId="1" fillId="9" borderId="26" xfId="4" applyNumberFormat="1" applyFont="1" applyFill="1" applyBorder="1" applyAlignment="1" applyProtection="1">
      <alignment horizontal="right" vertical="center" wrapText="1"/>
    </xf>
    <xf numFmtId="0" fontId="33" fillId="0" borderId="26" xfId="4" applyFont="1" applyBorder="1" applyProtection="1"/>
    <xf numFmtId="0" fontId="33" fillId="0" borderId="0" xfId="4" applyFont="1" applyBorder="1" applyProtection="1"/>
    <xf numFmtId="2" fontId="1" fillId="9" borderId="26" xfId="4" applyNumberFormat="1" applyFont="1" applyFill="1" applyBorder="1" applyAlignment="1" applyProtection="1">
      <alignment horizontal="right" vertical="center" wrapText="1"/>
    </xf>
    <xf numFmtId="0" fontId="11" fillId="9" borderId="26" xfId="4" applyFont="1" applyFill="1" applyBorder="1" applyAlignment="1" applyProtection="1">
      <alignment horizontal="left" vertical="center" wrapText="1"/>
    </xf>
    <xf numFmtId="168" fontId="1" fillId="0" borderId="0" xfId="4" applyNumberFormat="1" applyFont="1" applyBorder="1" applyAlignment="1" applyProtection="1">
      <alignment vertical="center" wrapText="1"/>
      <protection locked="0"/>
    </xf>
    <xf numFmtId="0" fontId="1" fillId="0" borderId="0" xfId="4" applyFont="1" applyFill="1" applyAlignment="1">
      <alignment vertical="center" wrapText="1"/>
    </xf>
    <xf numFmtId="172" fontId="1" fillId="0" borderId="34" xfId="4" applyNumberFormat="1" applyFont="1" applyFill="1" applyBorder="1" applyAlignment="1" applyProtection="1">
      <alignment vertical="center" wrapText="1"/>
      <protection locked="0"/>
    </xf>
    <xf numFmtId="168" fontId="1" fillId="0" borderId="0" xfId="4" applyNumberFormat="1" applyFont="1" applyAlignment="1" applyProtection="1">
      <alignment vertical="center" wrapText="1"/>
      <protection locked="0"/>
    </xf>
    <xf numFmtId="166" fontId="1" fillId="17" borderId="31" xfId="4" applyNumberFormat="1" applyFont="1" applyFill="1" applyBorder="1" applyAlignment="1" applyProtection="1">
      <alignment horizontal="right" vertical="center" wrapText="1"/>
    </xf>
    <xf numFmtId="166" fontId="1" fillId="4" borderId="31" xfId="4" applyNumberFormat="1" applyFont="1" applyFill="1" applyBorder="1" applyAlignment="1" applyProtection="1">
      <alignment horizontal="right" vertical="center" wrapText="1"/>
    </xf>
    <xf numFmtId="166" fontId="14" fillId="7" borderId="31" xfId="4" applyNumberFormat="1" applyFont="1" applyFill="1" applyBorder="1" applyAlignment="1" applyProtection="1">
      <alignment horizontal="right" vertical="center" wrapText="1"/>
    </xf>
    <xf numFmtId="166" fontId="1" fillId="19" borderId="4" xfId="4" applyNumberFormat="1" applyFont="1" applyFill="1" applyBorder="1" applyAlignment="1" applyProtection="1">
      <alignment horizontal="right" vertical="center" wrapText="1"/>
    </xf>
    <xf numFmtId="166" fontId="14" fillId="7" borderId="4" xfId="4" applyNumberFormat="1" applyFont="1" applyFill="1" applyBorder="1" applyAlignment="1" applyProtection="1">
      <alignment horizontal="right" vertical="center" wrapText="1"/>
    </xf>
    <xf numFmtId="166" fontId="14" fillId="7" borderId="35" xfId="4" applyNumberFormat="1" applyFont="1" applyFill="1" applyBorder="1" applyAlignment="1" applyProtection="1">
      <alignment horizontal="right" vertical="center" wrapText="1"/>
    </xf>
    <xf numFmtId="166" fontId="14" fillId="7" borderId="36" xfId="4" applyNumberFormat="1" applyFont="1" applyFill="1" applyBorder="1" applyAlignment="1" applyProtection="1">
      <alignment horizontal="right" vertical="center" wrapText="1"/>
    </xf>
    <xf numFmtId="0" fontId="1" fillId="0" borderId="28" xfId="4" applyFont="1" applyBorder="1" applyAlignment="1" applyProtection="1">
      <alignment vertical="center" wrapText="1"/>
      <protection locked="0"/>
    </xf>
    <xf numFmtId="168" fontId="1" fillId="0" borderId="28" xfId="4" applyNumberFormat="1" applyFont="1" applyBorder="1" applyAlignment="1" applyProtection="1">
      <alignment horizontal="right" vertical="center" wrapText="1"/>
      <protection locked="0"/>
    </xf>
    <xf numFmtId="0" fontId="14" fillId="7" borderId="37" xfId="4" applyFont="1" applyFill="1" applyBorder="1" applyAlignment="1" applyProtection="1">
      <alignment horizontal="center" vertical="center" wrapText="1"/>
    </xf>
    <xf numFmtId="0" fontId="15" fillId="7" borderId="37" xfId="4" applyFont="1" applyFill="1" applyBorder="1" applyAlignment="1" applyProtection="1">
      <alignment vertical="center" wrapText="1"/>
    </xf>
    <xf numFmtId="0" fontId="15" fillId="7" borderId="25" xfId="4" applyFont="1" applyFill="1" applyBorder="1" applyAlignment="1" applyProtection="1">
      <alignment vertical="center" wrapText="1"/>
    </xf>
    <xf numFmtId="0" fontId="1" fillId="16" borderId="37" xfId="4" applyFont="1" applyFill="1" applyBorder="1" applyAlignment="1" applyProtection="1">
      <alignment vertical="center" wrapText="1"/>
      <protection locked="0"/>
    </xf>
    <xf numFmtId="0" fontId="1" fillId="16" borderId="25" xfId="4" applyFont="1" applyFill="1" applyBorder="1" applyAlignment="1" applyProtection="1">
      <alignment vertical="center" wrapText="1"/>
      <protection locked="0"/>
    </xf>
    <xf numFmtId="0" fontId="1" fillId="12" borderId="37" xfId="4" applyFont="1" applyFill="1" applyBorder="1" applyAlignment="1" applyProtection="1">
      <alignment vertical="center" wrapText="1"/>
      <protection locked="0"/>
    </xf>
    <xf numFmtId="0" fontId="1" fillId="12" borderId="25" xfId="4" applyFont="1" applyFill="1" applyBorder="1" applyAlignment="1" applyProtection="1">
      <alignment vertical="center" wrapText="1"/>
      <protection locked="0"/>
    </xf>
    <xf numFmtId="0" fontId="9" fillId="7" borderId="37" xfId="4" applyFont="1" applyFill="1" applyBorder="1" applyAlignment="1" applyProtection="1">
      <alignment vertical="center" wrapText="1"/>
    </xf>
    <xf numFmtId="0" fontId="9" fillId="7" borderId="25" xfId="4" applyFont="1" applyFill="1" applyBorder="1" applyAlignment="1" applyProtection="1">
      <alignment vertical="center" wrapText="1"/>
    </xf>
    <xf numFmtId="0" fontId="1" fillId="4" borderId="37" xfId="4" applyFont="1" applyFill="1" applyBorder="1" applyAlignment="1" applyProtection="1">
      <alignment vertical="center" wrapText="1"/>
    </xf>
    <xf numFmtId="0" fontId="14" fillId="7" borderId="25" xfId="4" applyFont="1" applyFill="1" applyBorder="1" applyAlignment="1" applyProtection="1">
      <alignment horizontal="center" vertical="center" wrapText="1"/>
    </xf>
    <xf numFmtId="2" fontId="1" fillId="16" borderId="25" xfId="4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9" fillId="14" borderId="27" xfId="0" applyFont="1" applyFill="1" applyBorder="1" applyAlignment="1">
      <alignment horizontal="center" vertical="center"/>
    </xf>
    <xf numFmtId="0" fontId="9" fillId="14" borderId="38" xfId="0" applyFont="1" applyFill="1" applyBorder="1" applyAlignment="1">
      <alignment horizontal="center" vertical="center"/>
    </xf>
    <xf numFmtId="0" fontId="9" fillId="14" borderId="26" xfId="0" applyFont="1" applyFill="1" applyBorder="1" applyAlignment="1">
      <alignment horizontal="center" vertical="center" wrapText="1"/>
    </xf>
    <xf numFmtId="0" fontId="9" fillId="14" borderId="26" xfId="0" applyFont="1" applyFill="1" applyBorder="1" applyAlignment="1">
      <alignment horizontal="center"/>
    </xf>
    <xf numFmtId="49" fontId="1" fillId="0" borderId="26" xfId="0" applyNumberFormat="1" applyFont="1" applyBorder="1" applyAlignment="1">
      <alignment vertical="center" wrapText="1"/>
    </xf>
    <xf numFmtId="0" fontId="25" fillId="10" borderId="26" xfId="0" applyFont="1" applyFill="1" applyBorder="1" applyAlignment="1" applyProtection="1">
      <alignment horizontal="center" vertical="center" wrapText="1"/>
      <protection locked="0"/>
    </xf>
    <xf numFmtId="14" fontId="3" fillId="20" borderId="39" xfId="4" applyNumberFormat="1" applyFont="1" applyFill="1" applyBorder="1" applyAlignment="1" applyProtection="1"/>
    <xf numFmtId="14" fontId="3" fillId="20" borderId="39" xfId="4" applyNumberFormat="1" applyFont="1" applyFill="1" applyBorder="1" applyAlignment="1" applyProtection="1">
      <alignment horizontal="center"/>
    </xf>
    <xf numFmtId="14" fontId="3" fillId="20" borderId="40" xfId="4" applyNumberFormat="1" applyFont="1" applyFill="1" applyBorder="1" applyAlignment="1" applyProtection="1">
      <alignment horizontal="left"/>
    </xf>
    <xf numFmtId="0" fontId="1" fillId="0" borderId="26" xfId="0" applyFont="1" applyBorder="1" applyAlignment="1">
      <alignment horizontal="center" vertical="center" wrapText="1"/>
    </xf>
    <xf numFmtId="0" fontId="9" fillId="21" borderId="26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4" borderId="0" xfId="0" applyFont="1" applyFill="1" applyAlignment="1">
      <alignment horizontal="center" vertical="center"/>
    </xf>
    <xf numFmtId="0" fontId="35" fillId="0" borderId="26" xfId="0" applyFont="1" applyFill="1" applyBorder="1" applyAlignment="1">
      <alignment horizontal="left" vertical="center" wrapText="1"/>
    </xf>
    <xf numFmtId="0" fontId="1" fillId="14" borderId="26" xfId="0" applyFont="1" applyFill="1" applyBorder="1" applyAlignment="1">
      <alignment horizontal="left"/>
    </xf>
    <xf numFmtId="0" fontId="1" fillId="21" borderId="26" xfId="0" applyFont="1" applyFill="1" applyBorder="1" applyAlignment="1" applyProtection="1">
      <alignment horizontal="left" vertical="center" wrapText="1"/>
      <protection locked="0"/>
    </xf>
    <xf numFmtId="0" fontId="33" fillId="0" borderId="26" xfId="4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/>
    <xf numFmtId="3" fontId="0" fillId="0" borderId="26" xfId="0" applyNumberFormat="1" applyBorder="1"/>
    <xf numFmtId="1" fontId="0" fillId="0" borderId="26" xfId="0" applyNumberFormat="1" applyBorder="1"/>
    <xf numFmtId="166" fontId="0" fillId="0" borderId="26" xfId="0" applyNumberFormat="1" applyBorder="1"/>
    <xf numFmtId="171" fontId="0" fillId="0" borderId="26" xfId="0" applyNumberFormat="1" applyBorder="1"/>
    <xf numFmtId="0" fontId="31" fillId="14" borderId="26" xfId="4" applyFont="1" applyFill="1" applyBorder="1" applyAlignment="1">
      <alignment horizontal="center" vertical="center" wrapText="1"/>
    </xf>
    <xf numFmtId="0" fontId="32" fillId="14" borderId="26" xfId="4" applyFont="1" applyFill="1" applyBorder="1" applyAlignment="1">
      <alignment horizontal="center" vertical="center" wrapText="1"/>
    </xf>
    <xf numFmtId="167" fontId="31" fillId="14" borderId="26" xfId="4" applyNumberFormat="1" applyFont="1" applyFill="1" applyBorder="1" applyAlignment="1">
      <alignment horizontal="center" vertical="center" wrapText="1"/>
    </xf>
    <xf numFmtId="2" fontId="31" fillId="14" borderId="26" xfId="4" applyNumberFormat="1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vertical="center" wrapText="1"/>
    </xf>
    <xf numFmtId="0" fontId="1" fillId="12" borderId="42" xfId="0" applyFont="1" applyFill="1" applyBorder="1" applyAlignment="1">
      <alignment horizontal="right" vertical="center" wrapText="1"/>
    </xf>
    <xf numFmtId="0" fontId="1" fillId="4" borderId="43" xfId="0" applyFont="1" applyFill="1" applyBorder="1" applyAlignment="1">
      <alignment vertical="center" wrapText="1"/>
    </xf>
    <xf numFmtId="167" fontId="8" fillId="12" borderId="26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9" fillId="11" borderId="44" xfId="0" applyFont="1" applyFill="1" applyBorder="1" applyAlignment="1" applyProtection="1">
      <alignment horizontal="right" vertical="center" wrapText="1"/>
      <protection locked="0"/>
    </xf>
    <xf numFmtId="0" fontId="9" fillId="11" borderId="45" xfId="0" applyFont="1" applyFill="1" applyBorder="1" applyAlignment="1" applyProtection="1">
      <alignment horizontal="center" vertical="center" wrapText="1"/>
      <protection locked="0"/>
    </xf>
    <xf numFmtId="14" fontId="9" fillId="11" borderId="45" xfId="0" applyNumberFormat="1" applyFont="1" applyFill="1" applyBorder="1" applyAlignment="1" applyProtection="1">
      <alignment horizontal="center" vertical="center" wrapText="1"/>
      <protection locked="0"/>
    </xf>
    <xf numFmtId="14" fontId="9" fillId="11" borderId="46" xfId="0" applyNumberFormat="1" applyFont="1" applyFill="1" applyBorder="1" applyAlignment="1" applyProtection="1">
      <alignment horizontal="left" vertical="center" wrapText="1"/>
      <protection locked="0"/>
    </xf>
    <xf numFmtId="0" fontId="9" fillId="11" borderId="0" xfId="0" applyFont="1" applyFill="1" applyBorder="1" applyAlignment="1" applyProtection="1">
      <alignment horizontal="right" vertical="center" wrapText="1"/>
      <protection locked="0"/>
    </xf>
    <xf numFmtId="0" fontId="9" fillId="11" borderId="0" xfId="0" applyFont="1" applyFill="1" applyBorder="1" applyAlignment="1" applyProtection="1">
      <alignment horizontal="center" vertical="center" wrapText="1"/>
      <protection locked="0"/>
    </xf>
    <xf numFmtId="14" fontId="9" fillId="11" borderId="0" xfId="0" applyNumberFormat="1" applyFont="1" applyFill="1" applyBorder="1" applyAlignment="1" applyProtection="1">
      <alignment horizontal="center" vertical="center" wrapText="1"/>
      <protection locked="0"/>
    </xf>
    <xf numFmtId="14" fontId="9" fillId="11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7" fillId="8" borderId="0" xfId="0" applyFont="1" applyFill="1" applyBorder="1" applyAlignment="1" applyProtection="1">
      <alignment vertical="center" wrapText="1"/>
    </xf>
    <xf numFmtId="166" fontId="8" fillId="9" borderId="0" xfId="0" applyNumberFormat="1" applyFont="1" applyFill="1" applyBorder="1" applyAlignment="1" applyProtection="1">
      <alignment horizontal="right" vertical="center" wrapText="1"/>
    </xf>
    <xf numFmtId="0" fontId="15" fillId="7" borderId="26" xfId="0" applyFont="1" applyFill="1" applyBorder="1" applyAlignment="1" applyProtection="1">
      <alignment vertical="center" wrapText="1"/>
    </xf>
    <xf numFmtId="166" fontId="8" fillId="3" borderId="26" xfId="0" applyNumberFormat="1" applyFont="1" applyFill="1" applyBorder="1" applyAlignment="1" applyProtection="1">
      <alignment vertical="center" wrapText="1"/>
      <protection locked="0"/>
    </xf>
    <xf numFmtId="0" fontId="8" fillId="5" borderId="26" xfId="0" applyFont="1" applyFill="1" applyBorder="1" applyAlignment="1" applyProtection="1">
      <alignment vertical="center" wrapText="1"/>
    </xf>
    <xf numFmtId="2" fontId="8" fillId="3" borderId="26" xfId="0" applyNumberFormat="1" applyFont="1" applyFill="1" applyBorder="1" applyAlignment="1" applyProtection="1">
      <alignment vertical="center" wrapText="1"/>
      <protection locked="0"/>
    </xf>
    <xf numFmtId="0" fontId="8" fillId="4" borderId="26" xfId="0" applyFont="1" applyFill="1" applyBorder="1" applyAlignment="1" applyProtection="1">
      <alignment vertical="center" wrapText="1"/>
    </xf>
    <xf numFmtId="169" fontId="8" fillId="3" borderId="26" xfId="0" applyNumberFormat="1" applyFont="1" applyFill="1" applyBorder="1" applyAlignment="1" applyProtection="1">
      <alignment vertical="center" wrapText="1"/>
      <protection locked="0"/>
    </xf>
    <xf numFmtId="0" fontId="9" fillId="7" borderId="26" xfId="0" applyFont="1" applyFill="1" applyBorder="1" applyAlignment="1" applyProtection="1">
      <alignment vertical="center" wrapText="1"/>
    </xf>
    <xf numFmtId="2" fontId="0" fillId="3" borderId="26" xfId="0" applyNumberFormat="1" applyFont="1" applyFill="1" applyBorder="1" applyAlignment="1" applyProtection="1">
      <alignment vertical="center" wrapText="1"/>
      <protection locked="0"/>
    </xf>
    <xf numFmtId="0" fontId="8" fillId="4" borderId="47" xfId="0" applyFont="1" applyFill="1" applyBorder="1" applyAlignment="1" applyProtection="1">
      <alignment horizontal="center" vertical="center" wrapText="1"/>
    </xf>
    <xf numFmtId="0" fontId="8" fillId="4" borderId="48" xfId="0" applyFont="1" applyFill="1" applyBorder="1" applyAlignment="1" applyProtection="1">
      <alignment horizontal="center" vertical="center" wrapText="1"/>
    </xf>
    <xf numFmtId="168" fontId="8" fillId="4" borderId="49" xfId="0" applyNumberFormat="1" applyFont="1" applyFill="1" applyBorder="1" applyAlignment="1" applyProtection="1">
      <alignment horizontal="center" vertical="center" wrapText="1"/>
    </xf>
    <xf numFmtId="0" fontId="14" fillId="7" borderId="50" xfId="0" applyFont="1" applyFill="1" applyBorder="1" applyAlignment="1" applyProtection="1">
      <alignment horizontal="center" vertical="center" wrapText="1"/>
    </xf>
    <xf numFmtId="166" fontId="14" fillId="7" borderId="32" xfId="0" applyNumberFormat="1" applyFont="1" applyFill="1" applyBorder="1" applyAlignment="1" applyProtection="1">
      <alignment horizontal="right" vertical="center" wrapText="1"/>
    </xf>
    <xf numFmtId="0" fontId="8" fillId="0" borderId="50" xfId="0" applyFont="1" applyBorder="1" applyAlignment="1" applyProtection="1">
      <alignment vertical="center" wrapText="1"/>
      <protection locked="0"/>
    </xf>
    <xf numFmtId="166" fontId="8" fillId="4" borderId="32" xfId="0" applyNumberFormat="1" applyFont="1" applyFill="1" applyBorder="1" applyAlignment="1" applyProtection="1">
      <alignment horizontal="right" vertical="center" wrapText="1"/>
    </xf>
    <xf numFmtId="0" fontId="1" fillId="0" borderId="50" xfId="0" applyFont="1" applyBorder="1" applyAlignment="1" applyProtection="1">
      <alignment vertical="center" wrapText="1"/>
      <protection locked="0"/>
    </xf>
    <xf numFmtId="0" fontId="1" fillId="3" borderId="50" xfId="0" applyFont="1" applyFill="1" applyBorder="1" applyAlignment="1" applyProtection="1">
      <alignment vertical="center" wrapText="1"/>
      <protection locked="0"/>
    </xf>
    <xf numFmtId="0" fontId="8" fillId="3" borderId="50" xfId="0" applyFont="1" applyFill="1" applyBorder="1" applyAlignment="1" applyProtection="1">
      <alignment vertical="center" wrapText="1"/>
      <protection locked="0"/>
    </xf>
    <xf numFmtId="0" fontId="8" fillId="0" borderId="50" xfId="0" applyFont="1" applyBorder="1" applyAlignment="1" applyProtection="1">
      <alignment vertical="center" wrapText="1" shrinkToFit="1"/>
      <protection locked="0"/>
    </xf>
    <xf numFmtId="0" fontId="1" fillId="0" borderId="50" xfId="0" applyFont="1" applyBorder="1" applyAlignment="1" applyProtection="1">
      <alignment vertical="center" wrapText="1" shrinkToFit="1"/>
      <protection locked="0"/>
    </xf>
    <xf numFmtId="0" fontId="14" fillId="7" borderId="51" xfId="0" applyFont="1" applyFill="1" applyBorder="1" applyAlignment="1" applyProtection="1">
      <alignment horizontal="center" vertical="center" wrapText="1"/>
    </xf>
    <xf numFmtId="0" fontId="14" fillId="7" borderId="52" xfId="0" applyFont="1" applyFill="1" applyBorder="1" applyAlignment="1" applyProtection="1">
      <alignment horizontal="center" vertical="center" wrapText="1"/>
    </xf>
    <xf numFmtId="166" fontId="14" fillId="7" borderId="53" xfId="0" applyNumberFormat="1" applyFont="1" applyFill="1" applyBorder="1" applyAlignment="1" applyProtection="1">
      <alignment horizontal="right" vertical="center" wrapText="1"/>
    </xf>
    <xf numFmtId="169" fontId="8" fillId="13" borderId="26" xfId="0" applyNumberFormat="1" applyFont="1" applyFill="1" applyBorder="1" applyAlignment="1" applyProtection="1">
      <alignment vertical="center" wrapText="1"/>
      <protection locked="0"/>
    </xf>
    <xf numFmtId="0" fontId="36" fillId="7" borderId="47" xfId="0" applyFont="1" applyFill="1" applyBorder="1" applyAlignment="1" applyProtection="1">
      <alignment vertical="center" wrapText="1"/>
    </xf>
    <xf numFmtId="0" fontId="36" fillId="7" borderId="48" xfId="0" applyFont="1" applyFill="1" applyBorder="1" applyAlignment="1" applyProtection="1">
      <alignment vertical="center" wrapText="1"/>
    </xf>
    <xf numFmtId="166" fontId="36" fillId="7" borderId="49" xfId="0" applyNumberFormat="1" applyFont="1" applyFill="1" applyBorder="1" applyAlignment="1" applyProtection="1">
      <alignment horizontal="right" vertical="center" wrapText="1"/>
    </xf>
    <xf numFmtId="0" fontId="1" fillId="16" borderId="50" xfId="0" applyFont="1" applyFill="1" applyBorder="1" applyAlignment="1" applyProtection="1">
      <alignment vertical="center"/>
      <protection locked="0"/>
    </xf>
    <xf numFmtId="0" fontId="1" fillId="16" borderId="51" xfId="0" applyFont="1" applyFill="1" applyBorder="1" applyAlignment="1" applyProtection="1">
      <alignment vertical="center"/>
      <protection locked="0"/>
    </xf>
    <xf numFmtId="0" fontId="8" fillId="15" borderId="52" xfId="0" applyFont="1" applyFill="1" applyBorder="1" applyAlignment="1" applyProtection="1">
      <alignment vertical="center" wrapText="1"/>
    </xf>
    <xf numFmtId="169" fontId="8" fillId="13" borderId="52" xfId="0" applyNumberFormat="1" applyFont="1" applyFill="1" applyBorder="1" applyAlignment="1" applyProtection="1">
      <alignment vertical="center" wrapText="1"/>
      <protection locked="0"/>
    </xf>
    <xf numFmtId="166" fontId="8" fillId="4" borderId="53" xfId="0" applyNumberFormat="1" applyFont="1" applyFill="1" applyBorder="1" applyAlignment="1" applyProtection="1">
      <alignment horizontal="right" vertical="center" wrapText="1"/>
    </xf>
    <xf numFmtId="0" fontId="8" fillId="11" borderId="0" xfId="0" applyFont="1" applyFill="1" applyBorder="1" applyAlignment="1" applyProtection="1">
      <alignment vertical="center" wrapText="1"/>
      <protection locked="0"/>
    </xf>
    <xf numFmtId="168" fontId="8" fillId="11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1" borderId="0" xfId="0" applyFont="1" applyFill="1" applyBorder="1" applyProtection="1">
      <protection locked="0"/>
    </xf>
    <xf numFmtId="0" fontId="8" fillId="11" borderId="0" xfId="0" applyFont="1" applyFill="1" applyBorder="1" applyAlignment="1" applyProtection="1">
      <alignment wrapText="1"/>
      <protection locked="0"/>
    </xf>
    <xf numFmtId="0" fontId="8" fillId="4" borderId="47" xfId="0" applyFont="1" applyFill="1" applyBorder="1" applyAlignment="1" applyProtection="1">
      <alignment wrapText="1"/>
    </xf>
    <xf numFmtId="0" fontId="8" fillId="4" borderId="51" xfId="0" applyFont="1" applyFill="1" applyBorder="1" applyAlignment="1" applyProtection="1">
      <alignment wrapText="1"/>
    </xf>
    <xf numFmtId="0" fontId="14" fillId="8" borderId="54" xfId="0" applyFont="1" applyFill="1" applyBorder="1" applyAlignment="1" applyProtection="1">
      <alignment vertical="center" wrapText="1"/>
    </xf>
    <xf numFmtId="166" fontId="14" fillId="8" borderId="55" xfId="0" applyNumberFormat="1" applyFont="1" applyFill="1" applyBorder="1" applyAlignment="1" applyProtection="1">
      <alignment horizontal="right" vertical="center" wrapText="1"/>
    </xf>
    <xf numFmtId="0" fontId="8" fillId="0" borderId="54" xfId="0" applyFont="1" applyBorder="1" applyAlignment="1" applyProtection="1">
      <alignment vertical="center" wrapText="1"/>
    </xf>
    <xf numFmtId="0" fontId="8" fillId="9" borderId="54" xfId="0" applyFont="1" applyFill="1" applyBorder="1" applyAlignment="1" applyProtection="1">
      <alignment horizontal="left" vertical="center" wrapText="1"/>
    </xf>
    <xf numFmtId="0" fontId="11" fillId="9" borderId="56" xfId="0" applyFont="1" applyFill="1" applyBorder="1" applyAlignment="1" applyProtection="1">
      <alignment horizontal="right" vertical="center" wrapText="1"/>
    </xf>
    <xf numFmtId="2" fontId="8" fillId="9" borderId="57" xfId="0" applyNumberFormat="1" applyFont="1" applyFill="1" applyBorder="1" applyAlignment="1" applyProtection="1">
      <alignment horizontal="right" vertical="center" wrapText="1"/>
    </xf>
    <xf numFmtId="0" fontId="11" fillId="9" borderId="57" xfId="0" applyFont="1" applyFill="1" applyBorder="1" applyAlignment="1" applyProtection="1">
      <alignment horizontal="left" vertical="center" wrapText="1"/>
    </xf>
    <xf numFmtId="0" fontId="8" fillId="11" borderId="0" xfId="0" applyFont="1" applyFill="1" applyBorder="1" applyAlignment="1" applyProtection="1">
      <alignment vertical="center" wrapText="1"/>
    </xf>
    <xf numFmtId="0" fontId="8" fillId="11" borderId="55" xfId="0" applyFont="1" applyFill="1" applyBorder="1" applyAlignment="1" applyProtection="1">
      <alignment vertical="center" wrapText="1"/>
    </xf>
    <xf numFmtId="0" fontId="0" fillId="11" borderId="55" xfId="0" applyFont="1" applyFill="1" applyBorder="1" applyProtection="1"/>
    <xf numFmtId="0" fontId="0" fillId="11" borderId="57" xfId="0" applyFont="1" applyFill="1" applyBorder="1" applyProtection="1"/>
    <xf numFmtId="0" fontId="0" fillId="11" borderId="58" xfId="0" applyFont="1" applyFill="1" applyBorder="1" applyProtection="1"/>
    <xf numFmtId="0" fontId="8" fillId="4" borderId="50" xfId="0" applyFont="1" applyFill="1" applyBorder="1" applyAlignment="1" applyProtection="1">
      <alignment horizontal="left" wrapText="1"/>
    </xf>
    <xf numFmtId="0" fontId="1" fillId="3" borderId="50" xfId="0" applyFont="1" applyFill="1" applyBorder="1" applyAlignment="1" applyProtection="1">
      <alignment horizontal="left" wrapText="1"/>
      <protection locked="0"/>
    </xf>
    <xf numFmtId="0" fontId="8" fillId="3" borderId="50" xfId="0" applyFont="1" applyFill="1" applyBorder="1" applyAlignment="1" applyProtection="1">
      <alignment horizontal="left" wrapText="1"/>
      <protection locked="0"/>
    </xf>
    <xf numFmtId="0" fontId="1" fillId="12" borderId="50" xfId="0" applyFont="1" applyFill="1" applyBorder="1" applyAlignment="1" applyProtection="1">
      <alignment vertical="center" wrapText="1"/>
      <protection locked="0"/>
    </xf>
    <xf numFmtId="0" fontId="1" fillId="12" borderId="51" xfId="0" applyFont="1" applyFill="1" applyBorder="1" applyAlignment="1" applyProtection="1">
      <alignment vertical="center" wrapText="1"/>
      <protection locked="0"/>
    </xf>
    <xf numFmtId="168" fontId="8" fillId="11" borderId="0" xfId="0" applyNumberFormat="1" applyFont="1" applyFill="1" applyBorder="1" applyAlignment="1" applyProtection="1">
      <alignment vertical="center" wrapText="1"/>
      <protection locked="0"/>
    </xf>
    <xf numFmtId="0" fontId="1" fillId="4" borderId="47" xfId="0" applyFont="1" applyFill="1" applyBorder="1" applyAlignment="1" applyProtection="1">
      <alignment wrapText="1"/>
    </xf>
    <xf numFmtId="166" fontId="1" fillId="11" borderId="0" xfId="0" applyNumberFormat="1" applyFont="1" applyFill="1" applyBorder="1" applyAlignment="1" applyProtection="1">
      <alignment horizontal="center" vertical="center" wrapText="1"/>
    </xf>
    <xf numFmtId="0" fontId="8" fillId="22" borderId="0" xfId="0" applyFont="1" applyFill="1" applyBorder="1" applyAlignment="1">
      <alignment horizontal="left" vertical="center" wrapText="1"/>
    </xf>
    <xf numFmtId="1" fontId="8" fillId="23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13" borderId="59" xfId="0" applyNumberFormat="1" applyFont="1" applyFill="1" applyBorder="1" applyAlignment="1" applyProtection="1">
      <alignment horizontal="center" vertical="center" wrapText="1"/>
      <protection locked="0"/>
    </xf>
    <xf numFmtId="1" fontId="1" fillId="17" borderId="26" xfId="0" applyNumberFormat="1" applyFont="1" applyFill="1" applyBorder="1" applyAlignment="1">
      <alignment horizontal="center" vertical="center" wrapText="1"/>
    </xf>
    <xf numFmtId="167" fontId="8" fillId="12" borderId="26" xfId="0" applyNumberFormat="1" applyFont="1" applyFill="1" applyBorder="1" applyAlignment="1">
      <alignment horizontal="center" vertical="center" wrapText="1"/>
    </xf>
    <xf numFmtId="164" fontId="1" fillId="11" borderId="0" xfId="3" applyFill="1" applyAlignment="1">
      <alignment wrapText="1"/>
    </xf>
    <xf numFmtId="171" fontId="8" fillId="11" borderId="0" xfId="0" applyNumberFormat="1" applyFont="1" applyFill="1" applyAlignment="1">
      <alignment wrapText="1"/>
    </xf>
    <xf numFmtId="0" fontId="1" fillId="11" borderId="0" xfId="0" applyFont="1" applyFill="1" applyBorder="1" applyAlignment="1" applyProtection="1">
      <alignment horizontal="right" vertical="center" wrapText="1"/>
      <protection locked="0"/>
    </xf>
    <xf numFmtId="0" fontId="1" fillId="11" borderId="0" xfId="0" applyFont="1" applyFill="1" applyBorder="1" applyAlignment="1" applyProtection="1">
      <alignment horizontal="center" vertical="center" wrapText="1"/>
      <protection locked="0"/>
    </xf>
    <xf numFmtId="14" fontId="1" fillId="11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11" borderId="0" xfId="0" applyNumberFormat="1" applyFont="1" applyFill="1" applyBorder="1" applyAlignment="1" applyProtection="1">
      <alignment horizontal="left" vertical="center" wrapText="1"/>
      <protection locked="0"/>
    </xf>
    <xf numFmtId="0" fontId="1" fillId="4" borderId="60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25" fillId="13" borderId="62" xfId="0" applyFont="1" applyFill="1" applyBorder="1" applyAlignment="1" applyProtection="1">
      <alignment horizontal="left" vertical="center" wrapText="1"/>
      <protection locked="0"/>
    </xf>
    <xf numFmtId="0" fontId="25" fillId="13" borderId="63" xfId="0" applyFont="1" applyFill="1" applyBorder="1" applyAlignment="1" applyProtection="1">
      <alignment horizontal="left" vertical="center" wrapText="1"/>
      <protection locked="0"/>
    </xf>
    <xf numFmtId="0" fontId="25" fillId="13" borderId="64" xfId="0" applyFont="1" applyFill="1" applyBorder="1" applyAlignment="1" applyProtection="1">
      <alignment horizontal="left" vertical="center" wrapText="1"/>
      <protection locked="0"/>
    </xf>
    <xf numFmtId="0" fontId="25" fillId="13" borderId="61" xfId="0" applyFont="1" applyFill="1" applyBorder="1" applyAlignment="1" applyProtection="1">
      <alignment horizontal="left" vertical="center" wrapText="1"/>
      <protection locked="0"/>
    </xf>
    <xf numFmtId="0" fontId="25" fillId="13" borderId="0" xfId="0" applyFont="1" applyFill="1" applyBorder="1" applyAlignment="1" applyProtection="1">
      <alignment horizontal="left" vertical="center" wrapText="1"/>
      <protection locked="0"/>
    </xf>
    <xf numFmtId="0" fontId="25" fillId="13" borderId="65" xfId="0" applyFont="1" applyFill="1" applyBorder="1" applyAlignment="1" applyProtection="1">
      <alignment horizontal="left" vertical="center" wrapText="1"/>
      <protection locked="0"/>
    </xf>
    <xf numFmtId="0" fontId="25" fillId="13" borderId="66" xfId="0" applyFont="1" applyFill="1" applyBorder="1" applyAlignment="1" applyProtection="1">
      <alignment horizontal="left" vertical="center" wrapText="1"/>
      <protection locked="0"/>
    </xf>
    <xf numFmtId="0" fontId="25" fillId="13" borderId="67" xfId="0" applyFont="1" applyFill="1" applyBorder="1" applyAlignment="1" applyProtection="1">
      <alignment horizontal="left" vertical="center" wrapText="1"/>
      <protection locked="0"/>
    </xf>
    <xf numFmtId="0" fontId="25" fillId="13" borderId="68" xfId="0" applyFont="1" applyFill="1" applyBorder="1" applyAlignment="1" applyProtection="1">
      <alignment horizontal="left" vertical="center" wrapText="1"/>
      <protection locked="0"/>
    </xf>
    <xf numFmtId="0" fontId="25" fillId="10" borderId="26" xfId="0" applyFont="1" applyFill="1" applyBorder="1" applyAlignment="1" applyProtection="1">
      <alignment horizontal="center" vertical="center" wrapText="1"/>
      <protection locked="0"/>
    </xf>
    <xf numFmtId="0" fontId="25" fillId="10" borderId="27" xfId="0" applyFont="1" applyFill="1" applyBorder="1" applyAlignment="1" applyProtection="1">
      <alignment horizontal="center" vertical="center" wrapText="1"/>
      <protection locked="0"/>
    </xf>
    <xf numFmtId="0" fontId="25" fillId="10" borderId="69" xfId="0" applyFont="1" applyFill="1" applyBorder="1" applyAlignment="1" applyProtection="1">
      <alignment horizontal="center" vertical="center" wrapText="1"/>
      <protection locked="0"/>
    </xf>
    <xf numFmtId="0" fontId="25" fillId="10" borderId="38" xfId="0" applyFont="1" applyFill="1" applyBorder="1" applyAlignment="1" applyProtection="1">
      <alignment horizontal="center" vertical="center" wrapText="1"/>
      <protection locked="0"/>
    </xf>
    <xf numFmtId="0" fontId="9" fillId="4" borderId="7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71" xfId="0" applyFont="1" applyFill="1" applyBorder="1" applyAlignment="1">
      <alignment horizontal="center" vertical="center" wrapText="1"/>
    </xf>
    <xf numFmtId="0" fontId="25" fillId="13" borderId="72" xfId="0" applyFont="1" applyFill="1" applyBorder="1" applyAlignment="1" applyProtection="1">
      <alignment horizontal="left" vertical="center" wrapText="1"/>
      <protection locked="0"/>
    </xf>
    <xf numFmtId="0" fontId="25" fillId="13" borderId="30" xfId="0" applyFont="1" applyFill="1" applyBorder="1" applyAlignment="1" applyProtection="1">
      <alignment horizontal="left" vertical="center" wrapText="1"/>
      <protection locked="0"/>
    </xf>
    <xf numFmtId="0" fontId="25" fillId="13" borderId="73" xfId="0" applyFont="1" applyFill="1" applyBorder="1" applyAlignment="1" applyProtection="1">
      <alignment horizontal="left" vertical="center" wrapText="1"/>
      <protection locked="0"/>
    </xf>
    <xf numFmtId="0" fontId="1" fillId="13" borderId="62" xfId="0" applyFont="1" applyFill="1" applyBorder="1" applyAlignment="1" applyProtection="1">
      <alignment horizontal="center" vertical="center" wrapText="1"/>
      <protection locked="0"/>
    </xf>
    <xf numFmtId="0" fontId="1" fillId="13" borderId="63" xfId="0" applyFont="1" applyFill="1" applyBorder="1" applyAlignment="1" applyProtection="1">
      <alignment horizontal="center" vertical="center" wrapText="1"/>
      <protection locked="0"/>
    </xf>
    <xf numFmtId="0" fontId="1" fillId="13" borderId="64" xfId="0" applyFont="1" applyFill="1" applyBorder="1" applyAlignment="1" applyProtection="1">
      <alignment horizontal="center" vertical="center" wrapText="1"/>
      <protection locked="0"/>
    </xf>
    <xf numFmtId="0" fontId="1" fillId="13" borderId="61" xfId="0" applyFont="1" applyFill="1" applyBorder="1" applyAlignment="1" applyProtection="1">
      <alignment horizontal="center" vertical="center" wrapText="1"/>
      <protection locked="0"/>
    </xf>
    <xf numFmtId="0" fontId="1" fillId="13" borderId="0" xfId="0" applyFont="1" applyFill="1" applyBorder="1" applyAlignment="1" applyProtection="1">
      <alignment horizontal="center" vertical="center" wrapText="1"/>
      <protection locked="0"/>
    </xf>
    <xf numFmtId="0" fontId="1" fillId="13" borderId="65" xfId="0" applyFont="1" applyFill="1" applyBorder="1" applyAlignment="1" applyProtection="1">
      <alignment horizontal="center" vertical="center" wrapText="1"/>
      <protection locked="0"/>
    </xf>
    <xf numFmtId="0" fontId="1" fillId="13" borderId="66" xfId="0" applyFont="1" applyFill="1" applyBorder="1" applyAlignment="1" applyProtection="1">
      <alignment horizontal="center" vertical="center" wrapText="1"/>
      <protection locked="0"/>
    </xf>
    <xf numFmtId="0" fontId="1" fillId="13" borderId="67" xfId="0" applyFont="1" applyFill="1" applyBorder="1" applyAlignment="1" applyProtection="1">
      <alignment horizontal="center" vertical="center" wrapText="1"/>
      <protection locked="0"/>
    </xf>
    <xf numFmtId="0" fontId="1" fillId="13" borderId="68" xfId="0" applyFont="1" applyFill="1" applyBorder="1" applyAlignment="1" applyProtection="1">
      <alignment horizontal="center" vertical="center" wrapText="1"/>
      <protection locked="0"/>
    </xf>
    <xf numFmtId="0" fontId="25" fillId="13" borderId="62" xfId="0" applyFont="1" applyFill="1" applyBorder="1" applyAlignment="1" applyProtection="1">
      <alignment horizontal="center" vertical="center" wrapText="1"/>
      <protection locked="0"/>
    </xf>
    <xf numFmtId="0" fontId="25" fillId="13" borderId="63" xfId="0" applyFont="1" applyFill="1" applyBorder="1" applyAlignment="1" applyProtection="1">
      <alignment horizontal="center" vertical="center" wrapText="1"/>
      <protection locked="0"/>
    </xf>
    <xf numFmtId="0" fontId="25" fillId="13" borderId="64" xfId="0" applyFont="1" applyFill="1" applyBorder="1" applyAlignment="1" applyProtection="1">
      <alignment horizontal="center" vertical="center" wrapText="1"/>
      <protection locked="0"/>
    </xf>
    <xf numFmtId="0" fontId="25" fillId="13" borderId="61" xfId="0" applyFont="1" applyFill="1" applyBorder="1" applyAlignment="1" applyProtection="1">
      <alignment horizontal="center" vertical="center" wrapText="1"/>
      <protection locked="0"/>
    </xf>
    <xf numFmtId="0" fontId="25" fillId="13" borderId="0" xfId="0" applyFont="1" applyFill="1" applyBorder="1" applyAlignment="1" applyProtection="1">
      <alignment horizontal="center" vertical="center" wrapText="1"/>
      <protection locked="0"/>
    </xf>
    <xf numFmtId="0" fontId="25" fillId="13" borderId="65" xfId="0" applyFont="1" applyFill="1" applyBorder="1" applyAlignment="1" applyProtection="1">
      <alignment horizontal="center" vertical="center" wrapText="1"/>
      <protection locked="0"/>
    </xf>
    <xf numFmtId="0" fontId="25" fillId="13" borderId="66" xfId="0" applyFont="1" applyFill="1" applyBorder="1" applyAlignment="1" applyProtection="1">
      <alignment horizontal="center" vertical="center" wrapText="1"/>
      <protection locked="0"/>
    </xf>
    <xf numFmtId="0" fontId="25" fillId="13" borderId="67" xfId="0" applyFont="1" applyFill="1" applyBorder="1" applyAlignment="1" applyProtection="1">
      <alignment horizontal="center" vertical="center" wrapText="1"/>
      <protection locked="0"/>
    </xf>
    <xf numFmtId="0" fontId="25" fillId="13" borderId="68" xfId="0" applyFont="1" applyFill="1" applyBorder="1" applyAlignment="1" applyProtection="1">
      <alignment horizontal="center" vertical="center" wrapText="1"/>
      <protection locked="0"/>
    </xf>
    <xf numFmtId="0" fontId="25" fillId="13" borderId="70" xfId="0" applyFont="1" applyFill="1" applyBorder="1" applyAlignment="1" applyProtection="1">
      <alignment horizontal="center" vertical="center" wrapText="1"/>
      <protection locked="0"/>
    </xf>
    <xf numFmtId="0" fontId="25" fillId="13" borderId="28" xfId="0" applyFont="1" applyFill="1" applyBorder="1" applyAlignment="1" applyProtection="1">
      <alignment horizontal="center" vertical="center" wrapText="1"/>
      <protection locked="0"/>
    </xf>
    <xf numFmtId="0" fontId="25" fillId="13" borderId="71" xfId="0" applyFont="1" applyFill="1" applyBorder="1" applyAlignment="1" applyProtection="1">
      <alignment horizontal="center" vertical="center" wrapText="1"/>
      <protection locked="0"/>
    </xf>
    <xf numFmtId="0" fontId="1" fillId="12" borderId="26" xfId="0" applyFont="1" applyFill="1" applyBorder="1" applyAlignment="1">
      <alignment horizontal="center" vertical="center" wrapText="1"/>
    </xf>
    <xf numFmtId="0" fontId="8" fillId="16" borderId="26" xfId="0" applyFont="1" applyFill="1" applyBorder="1" applyAlignment="1">
      <alignment horizontal="center" vertical="center" wrapText="1"/>
    </xf>
    <xf numFmtId="165" fontId="1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16" borderId="2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16" borderId="26" xfId="0" applyFont="1" applyFill="1" applyBorder="1" applyAlignment="1" applyProtection="1">
      <alignment horizontal="center" vertical="center" wrapText="1"/>
      <protection locked="0"/>
    </xf>
    <xf numFmtId="0" fontId="8" fillId="16" borderId="32" xfId="0" applyFont="1" applyFill="1" applyBorder="1" applyAlignment="1" applyProtection="1">
      <alignment horizontal="center" vertical="center" wrapText="1"/>
      <protection locked="0"/>
    </xf>
    <xf numFmtId="0" fontId="0" fillId="12" borderId="74" xfId="0" applyFont="1" applyFill="1" applyBorder="1" applyAlignment="1" applyProtection="1">
      <alignment horizontal="center"/>
      <protection locked="0"/>
    </xf>
    <xf numFmtId="0" fontId="0" fillId="12" borderId="75" xfId="0" applyFont="1" applyFill="1" applyBorder="1" applyAlignment="1" applyProtection="1">
      <alignment horizontal="center"/>
      <protection locked="0"/>
    </xf>
    <xf numFmtId="0" fontId="1" fillId="12" borderId="38" xfId="0" applyFont="1" applyFill="1" applyBorder="1" applyAlignment="1" applyProtection="1">
      <alignment horizontal="center" vertical="center" wrapText="1"/>
    </xf>
    <xf numFmtId="0" fontId="1" fillId="12" borderId="76" xfId="0" applyFont="1" applyFill="1" applyBorder="1" applyAlignment="1" applyProtection="1">
      <alignment horizontal="center" vertical="center" wrapText="1"/>
    </xf>
    <xf numFmtId="0" fontId="8" fillId="12" borderId="26" xfId="0" applyFont="1" applyFill="1" applyBorder="1" applyAlignment="1" applyProtection="1">
      <alignment horizontal="center" vertical="center" wrapText="1"/>
    </xf>
    <xf numFmtId="0" fontId="8" fillId="12" borderId="32" xfId="0" applyFont="1" applyFill="1" applyBorder="1" applyAlignment="1" applyProtection="1">
      <alignment horizontal="center" vertical="center" wrapText="1"/>
    </xf>
    <xf numFmtId="0" fontId="3" fillId="6" borderId="44" xfId="0" applyFont="1" applyFill="1" applyBorder="1" applyAlignment="1" applyProtection="1">
      <alignment horizontal="center"/>
    </xf>
    <xf numFmtId="0" fontId="3" fillId="6" borderId="45" xfId="0" applyFont="1" applyFill="1" applyBorder="1" applyAlignment="1" applyProtection="1">
      <alignment horizontal="center"/>
    </xf>
    <xf numFmtId="0" fontId="3" fillId="6" borderId="46" xfId="0" applyFont="1" applyFill="1" applyBorder="1" applyAlignment="1" applyProtection="1">
      <alignment horizontal="center"/>
    </xf>
    <xf numFmtId="170" fontId="8" fillId="13" borderId="26" xfId="0" applyNumberFormat="1" applyFont="1" applyFill="1" applyBorder="1" applyAlignment="1" applyProtection="1">
      <alignment horizontal="center" wrapText="1"/>
      <protection locked="0"/>
    </xf>
    <xf numFmtId="0" fontId="8" fillId="4" borderId="38" xfId="0" applyFont="1" applyFill="1" applyBorder="1" applyAlignment="1" applyProtection="1">
      <alignment horizontal="center" wrapText="1"/>
    </xf>
    <xf numFmtId="170" fontId="8" fillId="4" borderId="52" xfId="0" applyNumberFormat="1" applyFont="1" applyFill="1" applyBorder="1" applyAlignment="1" applyProtection="1">
      <alignment horizontal="center" wrapText="1"/>
    </xf>
    <xf numFmtId="171" fontId="8" fillId="12" borderId="5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3" borderId="32" xfId="0" applyFont="1" applyFill="1" applyBorder="1" applyAlignment="1" applyProtection="1">
      <alignment horizontal="center" wrapText="1"/>
      <protection locked="0"/>
    </xf>
    <xf numFmtId="168" fontId="3" fillId="0" borderId="0" xfId="0" applyNumberFormat="1" applyFont="1" applyBorder="1" applyAlignment="1" applyProtection="1">
      <alignment horizontal="center" vertical="center" wrapText="1"/>
    </xf>
    <xf numFmtId="0" fontId="13" fillId="6" borderId="0" xfId="0" applyFont="1" applyFill="1" applyBorder="1" applyAlignment="1" applyProtection="1">
      <alignment horizontal="center"/>
    </xf>
    <xf numFmtId="0" fontId="8" fillId="4" borderId="48" xfId="0" applyFont="1" applyFill="1" applyBorder="1" applyAlignment="1" applyProtection="1">
      <alignment horizontal="center" vertical="center" wrapText="1"/>
    </xf>
    <xf numFmtId="0" fontId="8" fillId="4" borderId="49" xfId="0" applyFont="1" applyFill="1" applyBorder="1" applyAlignment="1" applyProtection="1">
      <alignment horizontal="center" vertical="center" wrapText="1"/>
    </xf>
    <xf numFmtId="0" fontId="1" fillId="4" borderId="48" xfId="0" applyFont="1" applyFill="1" applyBorder="1" applyAlignment="1" applyProtection="1">
      <alignment horizontal="center" vertical="center" wrapText="1"/>
    </xf>
    <xf numFmtId="171" fontId="8" fillId="12" borderId="26" xfId="0" applyNumberFormat="1" applyFont="1" applyFill="1" applyBorder="1" applyAlignment="1" applyProtection="1">
      <alignment horizontal="center" vertical="center" wrapText="1"/>
      <protection locked="0"/>
    </xf>
    <xf numFmtId="170" fontId="8" fillId="4" borderId="26" xfId="0" applyNumberFormat="1" applyFont="1" applyFill="1" applyBorder="1" applyAlignment="1" applyProtection="1">
      <alignment horizontal="center" wrapText="1"/>
    </xf>
    <xf numFmtId="0" fontId="8" fillId="11" borderId="72" xfId="0" applyFont="1" applyFill="1" applyBorder="1" applyAlignment="1" applyProtection="1">
      <alignment horizontal="center" vertical="center" wrapText="1"/>
      <protection locked="0"/>
    </xf>
    <xf numFmtId="0" fontId="8" fillId="11" borderId="77" xfId="0" applyFont="1" applyFill="1" applyBorder="1" applyAlignment="1" applyProtection="1">
      <alignment horizontal="center" vertical="center" wrapText="1"/>
      <protection locked="0"/>
    </xf>
    <xf numFmtId="0" fontId="8" fillId="11" borderId="78" xfId="0" applyFont="1" applyFill="1" applyBorder="1" applyAlignment="1" applyProtection="1">
      <alignment horizontal="center" vertical="center" wrapText="1"/>
      <protection locked="0"/>
    </xf>
    <xf numFmtId="0" fontId="8" fillId="11" borderId="5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19" fillId="0" borderId="0" xfId="0" applyFont="1" applyBorder="1" applyAlignment="1" applyProtection="1">
      <alignment horizontal="left" vertical="center" wrapText="1" shrinkToFit="1"/>
    </xf>
    <xf numFmtId="0" fontId="24" fillId="0" borderId="17" xfId="0" applyFont="1" applyFill="1" applyBorder="1" applyAlignment="1">
      <alignment horizontal="center" vertical="center" wrapText="1" shrinkToFit="1"/>
    </xf>
    <xf numFmtId="0" fontId="24" fillId="0" borderId="79" xfId="0" applyFont="1" applyFill="1" applyBorder="1" applyAlignment="1">
      <alignment horizontal="center" vertical="center" wrapText="1" shrinkToFit="1"/>
    </xf>
    <xf numFmtId="0" fontId="24" fillId="0" borderId="80" xfId="0" applyFont="1" applyFill="1" applyBorder="1" applyAlignment="1">
      <alignment horizontal="center" vertical="center" wrapText="1" shrinkToFit="1"/>
    </xf>
    <xf numFmtId="172" fontId="37" fillId="0" borderId="81" xfId="4" applyNumberFormat="1" applyFont="1" applyFill="1" applyBorder="1" applyAlignment="1" applyProtection="1">
      <alignment horizontal="center" vertical="center" wrapText="1"/>
      <protection locked="0"/>
    </xf>
    <xf numFmtId="172" fontId="37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4" applyFont="1" applyFill="1" applyBorder="1" applyAlignment="1" applyProtection="1">
      <alignment horizontal="center"/>
    </xf>
    <xf numFmtId="0" fontId="14" fillId="8" borderId="50" xfId="4" applyFont="1" applyFill="1" applyBorder="1" applyAlignment="1" applyProtection="1">
      <alignment horizontal="left" vertical="center" wrapText="1"/>
    </xf>
    <xf numFmtId="0" fontId="14" fillId="8" borderId="26" xfId="4" applyFont="1" applyFill="1" applyBorder="1" applyAlignment="1" applyProtection="1">
      <alignment horizontal="left" vertical="center" wrapText="1"/>
    </xf>
    <xf numFmtId="0" fontId="1" fillId="9" borderId="26" xfId="4" applyFont="1" applyFill="1" applyBorder="1" applyAlignment="1" applyProtection="1">
      <alignment horizontal="left" vertical="center" wrapText="1"/>
    </xf>
    <xf numFmtId="0" fontId="11" fillId="9" borderId="26" xfId="4" applyFont="1" applyFill="1" applyBorder="1" applyAlignment="1" applyProtection="1">
      <alignment horizontal="right" vertical="center" wrapText="1"/>
    </xf>
    <xf numFmtId="172" fontId="1" fillId="0" borderId="81" xfId="4" applyNumberFormat="1" applyFont="1" applyFill="1" applyBorder="1" applyAlignment="1" applyProtection="1">
      <alignment horizontal="left" vertical="center" wrapText="1"/>
      <protection locked="0"/>
    </xf>
    <xf numFmtId="172" fontId="1" fillId="0" borderId="0" xfId="4" applyNumberFormat="1" applyFont="1" applyFill="1" applyBorder="1" applyAlignment="1" applyProtection="1">
      <alignment horizontal="left" vertical="center" wrapText="1"/>
      <protection locked="0"/>
    </xf>
    <xf numFmtId="0" fontId="3" fillId="20" borderId="82" xfId="4" applyFont="1" applyFill="1" applyBorder="1" applyAlignment="1" applyProtection="1">
      <alignment horizontal="center" wrapText="1"/>
    </xf>
    <xf numFmtId="0" fontId="3" fillId="20" borderId="83" xfId="4" applyFont="1" applyFill="1" applyBorder="1" applyAlignment="1" applyProtection="1">
      <alignment horizontal="center" wrapText="1"/>
    </xf>
    <xf numFmtId="0" fontId="9" fillId="14" borderId="84" xfId="0" applyFont="1" applyFill="1" applyBorder="1" applyAlignment="1">
      <alignment horizontal="center" vertical="center" wrapText="1"/>
    </xf>
    <xf numFmtId="0" fontId="9" fillId="14" borderId="71" xfId="0" applyFont="1" applyFill="1" applyBorder="1" applyAlignment="1">
      <alignment horizontal="center" vertical="center" wrapText="1"/>
    </xf>
    <xf numFmtId="0" fontId="9" fillId="14" borderId="84" xfId="0" applyFont="1" applyFill="1" applyBorder="1" applyAlignment="1">
      <alignment horizontal="center" vertical="center"/>
    </xf>
    <xf numFmtId="0" fontId="9" fillId="14" borderId="71" xfId="0" applyFont="1" applyFill="1" applyBorder="1" applyAlignment="1">
      <alignment horizontal="center" vertical="center"/>
    </xf>
    <xf numFmtId="0" fontId="9" fillId="14" borderId="27" xfId="0" applyFont="1" applyFill="1" applyBorder="1" applyAlignment="1">
      <alignment horizontal="center" vertical="center"/>
    </xf>
    <xf numFmtId="0" fontId="9" fillId="14" borderId="38" xfId="0" applyFont="1" applyFill="1" applyBorder="1" applyAlignment="1">
      <alignment horizontal="center" vertical="center"/>
    </xf>
    <xf numFmtId="0" fontId="9" fillId="14" borderId="27" xfId="0" applyFont="1" applyFill="1" applyBorder="1" applyAlignment="1">
      <alignment horizontal="center" vertical="center" wrapText="1"/>
    </xf>
    <xf numFmtId="0" fontId="9" fillId="14" borderId="3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9" fillId="14" borderId="28" xfId="0" applyFont="1" applyFill="1" applyBorder="1" applyAlignment="1">
      <alignment horizontal="center" vertical="center" wrapText="1"/>
    </xf>
    <xf numFmtId="0" fontId="9" fillId="14" borderId="84" xfId="0" applyFont="1" applyFill="1" applyBorder="1" applyAlignment="1">
      <alignment horizontal="center"/>
    </xf>
    <xf numFmtId="0" fontId="9" fillId="14" borderId="28" xfId="0" applyFont="1" applyFill="1" applyBorder="1" applyAlignment="1">
      <alignment horizontal="center"/>
    </xf>
    <xf numFmtId="0" fontId="9" fillId="14" borderId="71" xfId="0" applyFont="1" applyFill="1" applyBorder="1" applyAlignment="1">
      <alignment horizontal="center"/>
    </xf>
    <xf numFmtId="0" fontId="9" fillId="14" borderId="67" xfId="0" applyFont="1" applyFill="1" applyBorder="1" applyAlignment="1">
      <alignment horizontal="center"/>
    </xf>
    <xf numFmtId="0" fontId="9" fillId="14" borderId="26" xfId="0" applyFont="1" applyFill="1" applyBorder="1" applyAlignment="1">
      <alignment horizontal="center"/>
    </xf>
    <xf numFmtId="0" fontId="9" fillId="14" borderId="26" xfId="0" applyFont="1" applyFill="1" applyBorder="1" applyAlignment="1">
      <alignment horizontal="center" vertical="center"/>
    </xf>
  </cellXfs>
  <cellStyles count="6">
    <cellStyle name="#DIV/0 !" xfId="1" xr:uid="{00000000-0005-0000-0000-000000000000}"/>
    <cellStyle name="Lien hypertexte" xfId="2" builtinId="8"/>
    <cellStyle name="Monétaire" xfId="3" builtinId="4"/>
    <cellStyle name="Normal" xfId="0" builtinId="0"/>
    <cellStyle name="Normal 2" xfId="4" xr:uid="{00000000-0005-0000-0000-000004000000}"/>
    <cellStyle name="verif_budget" xfId="5" xr:uid="{00000000-0005-0000-0000-000005000000}"/>
  </cellStyles>
  <dxfs count="2">
    <dxf>
      <font>
        <b val="0"/>
        <condense val="0"/>
        <extend val="0"/>
        <color indexed="9"/>
      </font>
      <fill>
        <patternFill patternType="solid">
          <fgColor indexed="10"/>
          <bgColor indexed="60"/>
        </patternFill>
      </fill>
    </dxf>
    <dxf>
      <font>
        <b val="0"/>
        <condense val="0"/>
        <extend val="0"/>
        <color indexed="9"/>
      </font>
      <fill>
        <patternFill patternType="solid">
          <fgColor indexed="10"/>
          <bgColor indexed="6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veloppement-durable.gouv.fr/1-le-secteur-du-batimen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workbookViewId="0">
      <selection activeCell="D3" sqref="D3"/>
    </sheetView>
  </sheetViews>
  <sheetFormatPr baseColWidth="10" defaultColWidth="10.6640625" defaultRowHeight="13" x14ac:dyDescent="0.15"/>
  <cols>
    <col min="1" max="1" width="78.33203125" style="1" customWidth="1"/>
    <col min="2" max="16384" width="10.6640625" style="1"/>
  </cols>
  <sheetData>
    <row r="1" spans="1:1" ht="17" x14ac:dyDescent="0.15">
      <c r="A1" s="2" t="s">
        <v>0</v>
      </c>
    </row>
    <row r="2" spans="1:1" ht="16" x14ac:dyDescent="0.15">
      <c r="A2" s="3"/>
    </row>
    <row r="3" spans="1:1" ht="51" x14ac:dyDescent="0.15">
      <c r="A3" s="4" t="s">
        <v>1</v>
      </c>
    </row>
    <row r="4" spans="1:1" ht="16" x14ac:dyDescent="0.15">
      <c r="A4" s="3"/>
    </row>
    <row r="5" spans="1:1" ht="34" x14ac:dyDescent="0.15">
      <c r="A5" s="5" t="s">
        <v>123</v>
      </c>
    </row>
    <row r="6" spans="1:1" ht="17" x14ac:dyDescent="0.15">
      <c r="A6" s="6" t="s">
        <v>2</v>
      </c>
    </row>
    <row r="7" spans="1:1" ht="51" x14ac:dyDescent="0.15">
      <c r="A7" s="7" t="s">
        <v>236</v>
      </c>
    </row>
    <row r="8" spans="1:1" ht="34" x14ac:dyDescent="0.15">
      <c r="A8" s="8" t="s">
        <v>3</v>
      </c>
    </row>
    <row r="9" spans="1:1" ht="16" x14ac:dyDescent="0.15">
      <c r="A9" s="3"/>
    </row>
    <row r="10" spans="1:1" ht="17" x14ac:dyDescent="0.15">
      <c r="A10" s="9" t="s">
        <v>4</v>
      </c>
    </row>
    <row r="11" spans="1:1" ht="51" x14ac:dyDescent="0.15">
      <c r="A11" s="7" t="s">
        <v>5</v>
      </c>
    </row>
    <row r="12" spans="1:1" ht="34" x14ac:dyDescent="0.15">
      <c r="A12" s="8" t="s">
        <v>357</v>
      </c>
    </row>
    <row r="13" spans="1:1" ht="17" thickBot="1" x14ac:dyDescent="0.2">
      <c r="A13" s="10"/>
    </row>
    <row r="14" spans="1:1" ht="17" x14ac:dyDescent="0.15">
      <c r="A14" s="75" t="s">
        <v>97</v>
      </c>
    </row>
    <row r="15" spans="1:1" ht="52" thickBot="1" x14ac:dyDescent="0.2">
      <c r="A15" s="76" t="s">
        <v>132</v>
      </c>
    </row>
    <row r="16" spans="1:1" ht="17" thickBot="1" x14ac:dyDescent="0.2">
      <c r="A16" s="10"/>
    </row>
    <row r="17" spans="1:2" ht="17" x14ac:dyDescent="0.15">
      <c r="A17" s="9" t="s">
        <v>98</v>
      </c>
    </row>
    <row r="18" spans="1:2" ht="51" x14ac:dyDescent="0.15">
      <c r="A18" s="7" t="s">
        <v>133</v>
      </c>
    </row>
    <row r="19" spans="1:2" ht="34" x14ac:dyDescent="0.15">
      <c r="A19" s="7" t="s">
        <v>359</v>
      </c>
    </row>
    <row r="20" spans="1:2" ht="34" x14ac:dyDescent="0.15">
      <c r="A20" s="7" t="s">
        <v>358</v>
      </c>
      <c r="B20" s="10"/>
    </row>
    <row r="21" spans="1:2" ht="34" x14ac:dyDescent="0.15">
      <c r="A21" s="7" t="s">
        <v>361</v>
      </c>
    </row>
    <row r="22" spans="1:2" ht="102" x14ac:dyDescent="0.15">
      <c r="A22" s="7" t="s">
        <v>360</v>
      </c>
    </row>
    <row r="23" spans="1:2" ht="68" x14ac:dyDescent="0.15">
      <c r="A23" s="7" t="s">
        <v>362</v>
      </c>
    </row>
    <row r="24" spans="1:2" ht="51" x14ac:dyDescent="0.15">
      <c r="A24" s="8" t="s">
        <v>363</v>
      </c>
    </row>
    <row r="25" spans="1:2" ht="16" x14ac:dyDescent="0.15">
      <c r="A25" s="3"/>
    </row>
    <row r="26" spans="1:2" ht="17" x14ac:dyDescent="0.15">
      <c r="A26" s="9" t="s">
        <v>99</v>
      </c>
    </row>
    <row r="27" spans="1:2" ht="34" x14ac:dyDescent="0.15">
      <c r="A27" s="8" t="s">
        <v>6</v>
      </c>
    </row>
    <row r="28" spans="1:2" ht="17" thickBot="1" x14ac:dyDescent="0.2">
      <c r="A28" s="3"/>
    </row>
    <row r="29" spans="1:2" ht="17" x14ac:dyDescent="0.15">
      <c r="A29" s="9" t="s">
        <v>288</v>
      </c>
    </row>
    <row r="30" spans="1:2" ht="35" thickBot="1" x14ac:dyDescent="0.2">
      <c r="A30" s="8" t="s">
        <v>289</v>
      </c>
    </row>
    <row r="31" spans="1:2" ht="17" thickBot="1" x14ac:dyDescent="0.2">
      <c r="A31" s="3"/>
    </row>
    <row r="32" spans="1:2" ht="17" x14ac:dyDescent="0.15">
      <c r="A32" s="11" t="s">
        <v>95</v>
      </c>
    </row>
    <row r="33" spans="1:1" ht="16" x14ac:dyDescent="0.15">
      <c r="A33" s="3"/>
    </row>
  </sheetData>
  <sheetProtection selectLockedCells="1" selectUnlockedCells="1"/>
  <phoneticPr fontId="26" type="noConversion"/>
  <pageMargins left="0.78740157499999996" right="0.78740157499999996" top="0.98402777777777772" bottom="0.98402777777777772" header="0.51180555555555551" footer="0.51180555555555551"/>
  <pageSetup paperSize="9" scale="87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47"/>
  <sheetViews>
    <sheetView topLeftCell="L1" workbookViewId="0">
      <selection activeCell="O5" sqref="O5"/>
    </sheetView>
  </sheetViews>
  <sheetFormatPr baseColWidth="10" defaultRowHeight="13" x14ac:dyDescent="0.15"/>
  <cols>
    <col min="2" max="2" width="23.5" customWidth="1"/>
    <col min="3" max="3" width="23.1640625" customWidth="1"/>
    <col min="4" max="4" width="31.5" customWidth="1"/>
    <col min="5" max="6" width="21.83203125" customWidth="1"/>
    <col min="7" max="7" width="15.33203125" customWidth="1"/>
    <col min="8" max="8" width="20.33203125" customWidth="1"/>
    <col min="9" max="9" width="35.1640625" customWidth="1"/>
    <col min="10" max="10" width="11.5" customWidth="1"/>
    <col min="11" max="11" width="17.6640625" customWidth="1"/>
    <col min="12" max="12" width="22.1640625" customWidth="1"/>
    <col min="14" max="14" width="34.1640625" customWidth="1"/>
    <col min="15" max="15" width="40.1640625" customWidth="1"/>
    <col min="16" max="16" width="39.83203125" bestFit="1" customWidth="1"/>
    <col min="17" max="17" width="30.83203125" customWidth="1"/>
    <col min="18" max="18" width="25.33203125" bestFit="1" customWidth="1"/>
  </cols>
  <sheetData>
    <row r="1" spans="1:29" s="217" customFormat="1" ht="42" x14ac:dyDescent="0.15">
      <c r="A1" s="218" t="s">
        <v>306</v>
      </c>
      <c r="B1" s="205" t="s">
        <v>164</v>
      </c>
      <c r="C1" s="205" t="s">
        <v>173</v>
      </c>
      <c r="D1" s="205" t="s">
        <v>170</v>
      </c>
      <c r="E1" s="205" t="s">
        <v>162</v>
      </c>
      <c r="F1" s="205" t="s">
        <v>266</v>
      </c>
      <c r="G1" s="205" t="s">
        <v>169</v>
      </c>
      <c r="H1" s="205" t="s">
        <v>269</v>
      </c>
      <c r="I1" s="205" t="s">
        <v>168</v>
      </c>
      <c r="J1" s="205" t="s">
        <v>225</v>
      </c>
      <c r="K1" s="205" t="s">
        <v>187</v>
      </c>
      <c r="L1" s="205" t="s">
        <v>272</v>
      </c>
      <c r="M1" s="205" t="s">
        <v>188</v>
      </c>
      <c r="N1" s="205" t="s">
        <v>191</v>
      </c>
      <c r="O1" s="205" t="s">
        <v>240</v>
      </c>
      <c r="P1" s="205" t="s">
        <v>250</v>
      </c>
      <c r="Q1" s="205" t="s">
        <v>271</v>
      </c>
      <c r="R1" s="215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</row>
    <row r="2" spans="1:29" ht="15" customHeight="1" x14ac:dyDescent="0.15">
      <c r="A2" s="214" t="s">
        <v>257</v>
      </c>
      <c r="B2" s="214" t="s">
        <v>142</v>
      </c>
      <c r="C2" s="214" t="s">
        <v>229</v>
      </c>
      <c r="D2" s="214" t="s">
        <v>171</v>
      </c>
      <c r="E2" s="219" t="s">
        <v>175</v>
      </c>
      <c r="F2" s="219" t="s">
        <v>267</v>
      </c>
      <c r="G2" s="214">
        <v>1</v>
      </c>
      <c r="H2" s="214" t="s">
        <v>277</v>
      </c>
      <c r="I2" s="214" t="s">
        <v>181</v>
      </c>
      <c r="J2" s="214" t="s">
        <v>254</v>
      </c>
      <c r="K2" s="214" t="s">
        <v>223</v>
      </c>
      <c r="L2" s="214" t="s">
        <v>273</v>
      </c>
      <c r="M2" s="214" t="s">
        <v>189</v>
      </c>
      <c r="N2" s="214" t="s">
        <v>197</v>
      </c>
      <c r="O2" s="214" t="s">
        <v>203</v>
      </c>
      <c r="P2" s="214" t="s">
        <v>245</v>
      </c>
      <c r="Q2" s="214" t="s">
        <v>346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</row>
    <row r="3" spans="1:29" ht="28" x14ac:dyDescent="0.15">
      <c r="A3" s="214" t="s">
        <v>185</v>
      </c>
      <c r="B3" s="214" t="s">
        <v>161</v>
      </c>
      <c r="C3" s="214" t="s">
        <v>231</v>
      </c>
      <c r="D3" s="214" t="s">
        <v>163</v>
      </c>
      <c r="E3" s="219" t="s">
        <v>177</v>
      </c>
      <c r="F3" s="219" t="s">
        <v>268</v>
      </c>
      <c r="G3" s="214">
        <v>2</v>
      </c>
      <c r="H3" s="214" t="s">
        <v>297</v>
      </c>
      <c r="I3" s="214" t="s">
        <v>244</v>
      </c>
      <c r="J3" s="214" t="s">
        <v>255</v>
      </c>
      <c r="K3" s="214" t="s">
        <v>186</v>
      </c>
      <c r="L3" s="214" t="s">
        <v>274</v>
      </c>
      <c r="M3" s="214" t="s">
        <v>190</v>
      </c>
      <c r="N3" s="214" t="s">
        <v>194</v>
      </c>
      <c r="O3" s="214" t="s">
        <v>299</v>
      </c>
      <c r="P3" s="214" t="s">
        <v>246</v>
      </c>
      <c r="Q3" s="214" t="s">
        <v>276</v>
      </c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</row>
    <row r="4" spans="1:29" ht="28" x14ac:dyDescent="0.15">
      <c r="A4" s="214"/>
      <c r="B4" s="214" t="s">
        <v>172</v>
      </c>
      <c r="C4" s="214" t="s">
        <v>230</v>
      </c>
      <c r="D4" s="214" t="s">
        <v>221</v>
      </c>
      <c r="E4" s="219" t="s">
        <v>226</v>
      </c>
      <c r="F4" s="219"/>
      <c r="G4" s="214">
        <v>3</v>
      </c>
      <c r="H4" s="214" t="s">
        <v>345</v>
      </c>
      <c r="I4" s="214" t="s">
        <v>339</v>
      </c>
      <c r="J4" s="214"/>
      <c r="K4" s="214" t="s">
        <v>224</v>
      </c>
      <c r="L4" s="214" t="s">
        <v>275</v>
      </c>
      <c r="M4" s="214"/>
      <c r="N4" s="214" t="s">
        <v>196</v>
      </c>
      <c r="O4" s="214" t="s">
        <v>300</v>
      </c>
      <c r="P4" s="214" t="s">
        <v>247</v>
      </c>
      <c r="Q4" s="214" t="s">
        <v>277</v>
      </c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</row>
    <row r="5" spans="1:29" ht="28" x14ac:dyDescent="0.15">
      <c r="A5" s="214"/>
      <c r="B5" s="214"/>
      <c r="C5" s="214" t="s">
        <v>174</v>
      </c>
      <c r="D5" s="214"/>
      <c r="E5" s="219" t="s">
        <v>233</v>
      </c>
      <c r="F5" s="219"/>
      <c r="G5" s="214" t="s">
        <v>178</v>
      </c>
      <c r="H5" s="214"/>
      <c r="I5" s="214" t="s">
        <v>340</v>
      </c>
      <c r="J5" s="214"/>
      <c r="K5" s="214"/>
      <c r="L5" s="214"/>
      <c r="M5" s="214"/>
      <c r="N5" s="214" t="s">
        <v>195</v>
      </c>
      <c r="O5" s="214" t="s">
        <v>301</v>
      </c>
      <c r="P5" s="214" t="s">
        <v>179</v>
      </c>
      <c r="Q5" s="214" t="s">
        <v>348</v>
      </c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</row>
    <row r="6" spans="1:29" ht="28" x14ac:dyDescent="0.15">
      <c r="A6" s="214"/>
      <c r="B6" s="214"/>
      <c r="C6" s="214" t="s">
        <v>232</v>
      </c>
      <c r="D6" s="214"/>
      <c r="E6" s="219" t="s">
        <v>176</v>
      </c>
      <c r="F6" s="219"/>
      <c r="G6" s="214" t="s">
        <v>167</v>
      </c>
      <c r="H6" s="214"/>
      <c r="I6" s="214" t="s">
        <v>341</v>
      </c>
      <c r="J6" s="214"/>
      <c r="K6" s="214"/>
      <c r="L6" s="214"/>
      <c r="M6" s="214"/>
      <c r="N6" s="214" t="s">
        <v>193</v>
      </c>
      <c r="O6" s="214"/>
      <c r="P6" s="214" t="s">
        <v>248</v>
      </c>
      <c r="Q6" s="214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</row>
    <row r="7" spans="1:29" ht="14" x14ac:dyDescent="0.15">
      <c r="A7" s="214"/>
      <c r="B7" s="214"/>
      <c r="C7" s="237" t="s">
        <v>40</v>
      </c>
      <c r="D7" s="214"/>
      <c r="E7" s="214" t="s">
        <v>40</v>
      </c>
      <c r="F7" s="219"/>
      <c r="G7" s="214"/>
      <c r="H7" s="214"/>
      <c r="I7" s="214" t="s">
        <v>182</v>
      </c>
      <c r="J7" s="214"/>
      <c r="K7" s="214"/>
      <c r="L7" s="214"/>
      <c r="M7" s="214"/>
      <c r="N7" s="214" t="s">
        <v>227</v>
      </c>
      <c r="O7" s="214"/>
      <c r="P7" s="214" t="s">
        <v>249</v>
      </c>
      <c r="Q7" s="214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</row>
    <row r="8" spans="1:29" ht="14" x14ac:dyDescent="0.15">
      <c r="A8" s="214"/>
      <c r="B8" s="214"/>
      <c r="C8" s="214"/>
      <c r="D8" s="214"/>
      <c r="E8" s="214"/>
      <c r="F8" s="214"/>
      <c r="G8" s="214"/>
      <c r="H8" s="214"/>
      <c r="I8" s="214" t="s">
        <v>234</v>
      </c>
      <c r="J8" s="214"/>
      <c r="K8" s="214"/>
      <c r="L8" s="214"/>
      <c r="M8" s="214"/>
      <c r="N8" s="214" t="s">
        <v>228</v>
      </c>
      <c r="O8" s="214"/>
      <c r="P8" s="214"/>
      <c r="Q8" s="214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</row>
    <row r="9" spans="1:29" ht="14" x14ac:dyDescent="0.15">
      <c r="A9" s="214"/>
      <c r="B9" s="214"/>
      <c r="C9" s="214"/>
      <c r="D9" s="214"/>
      <c r="E9" s="214"/>
      <c r="F9" s="214"/>
      <c r="G9" s="214"/>
      <c r="H9" s="214"/>
      <c r="I9" s="214" t="s">
        <v>256</v>
      </c>
      <c r="J9" s="214"/>
      <c r="K9" s="214"/>
      <c r="L9" s="214"/>
      <c r="M9" s="214"/>
      <c r="N9" s="214" t="s">
        <v>192</v>
      </c>
      <c r="O9" s="214"/>
      <c r="P9" s="214"/>
      <c r="Q9" s="214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</row>
    <row r="10" spans="1:29" ht="28" x14ac:dyDescent="0.15">
      <c r="A10" s="214"/>
      <c r="B10" s="214"/>
      <c r="C10" s="214"/>
      <c r="D10" s="214"/>
      <c r="E10" s="214"/>
      <c r="F10" s="214"/>
      <c r="G10" s="214"/>
      <c r="H10" s="214"/>
      <c r="I10" s="214" t="s">
        <v>253</v>
      </c>
      <c r="J10" s="214"/>
      <c r="K10" s="214"/>
      <c r="L10" s="214"/>
      <c r="M10" s="214"/>
      <c r="N10" s="214" t="s">
        <v>349</v>
      </c>
      <c r="O10" s="214"/>
      <c r="P10" s="214"/>
      <c r="Q10" s="214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</row>
    <row r="11" spans="1:29" ht="28" x14ac:dyDescent="0.15">
      <c r="A11" s="214"/>
      <c r="B11" s="214"/>
      <c r="C11" s="214"/>
      <c r="D11" s="214"/>
      <c r="E11" s="219"/>
      <c r="F11" s="214"/>
      <c r="G11" s="214"/>
      <c r="H11" s="214"/>
      <c r="I11" s="214" t="s">
        <v>180</v>
      </c>
      <c r="J11" s="214"/>
      <c r="K11" s="214"/>
      <c r="L11" s="214"/>
      <c r="M11" s="214"/>
      <c r="N11" s="214"/>
      <c r="O11" s="214"/>
      <c r="P11" s="214"/>
      <c r="Q11" s="214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</row>
    <row r="12" spans="1:29" ht="14" x14ac:dyDescent="0.15">
      <c r="A12" s="214"/>
      <c r="B12" s="214"/>
      <c r="C12" s="214"/>
      <c r="D12" s="214"/>
      <c r="E12" s="214"/>
      <c r="F12" s="214"/>
      <c r="G12" s="214"/>
      <c r="H12" s="214"/>
      <c r="I12" s="214" t="s">
        <v>235</v>
      </c>
      <c r="J12" s="214"/>
      <c r="K12" s="214"/>
      <c r="L12" s="214"/>
      <c r="M12" s="214"/>
      <c r="N12" s="214"/>
      <c r="O12" s="214"/>
      <c r="P12" s="214"/>
      <c r="Q12" s="214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</row>
    <row r="13" spans="1:29" ht="14" x14ac:dyDescent="0.15">
      <c r="A13" s="214"/>
      <c r="B13" s="214"/>
      <c r="C13" s="214"/>
      <c r="D13" s="214"/>
      <c r="E13" s="214"/>
      <c r="F13" s="214"/>
      <c r="G13" s="214"/>
      <c r="H13" s="214"/>
      <c r="I13" s="214" t="s">
        <v>183</v>
      </c>
      <c r="J13" s="214"/>
      <c r="K13" s="214"/>
      <c r="L13" s="214"/>
      <c r="M13" s="214"/>
      <c r="N13" s="214"/>
      <c r="O13" s="214"/>
      <c r="P13" s="214"/>
      <c r="Q13" s="214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</row>
    <row r="14" spans="1:29" ht="14" x14ac:dyDescent="0.15">
      <c r="A14" s="214"/>
      <c r="B14" s="214"/>
      <c r="C14" s="214"/>
      <c r="D14" s="214"/>
      <c r="E14" s="214"/>
      <c r="F14" s="214"/>
      <c r="G14" s="214"/>
      <c r="H14" s="214"/>
      <c r="I14" s="214" t="s">
        <v>40</v>
      </c>
      <c r="J14" s="214"/>
      <c r="K14" s="214"/>
      <c r="L14" s="214"/>
      <c r="M14" s="214"/>
      <c r="N14" s="214"/>
      <c r="O14" s="214"/>
      <c r="P14" s="214"/>
      <c r="Q14" s="214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</row>
    <row r="16" spans="1:29" x14ac:dyDescent="0.15">
      <c r="A16" s="142"/>
      <c r="B16" s="88"/>
      <c r="C16" s="88"/>
      <c r="D16" s="88"/>
      <c r="E16" s="142"/>
      <c r="F16" s="88"/>
      <c r="G16" s="88"/>
      <c r="H16" s="88"/>
      <c r="I16" s="92"/>
      <c r="J16" s="9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</row>
    <row r="17" spans="1:29" x14ac:dyDescent="0.15">
      <c r="A17" s="142"/>
      <c r="B17" s="88"/>
      <c r="C17" s="88"/>
      <c r="D17" s="88"/>
      <c r="E17" s="142"/>
      <c r="F17" s="88"/>
      <c r="G17" s="88"/>
      <c r="H17" s="88"/>
      <c r="I17" s="92"/>
      <c r="J17" s="9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15">
      <c r="A18" s="142"/>
      <c r="B18" s="201"/>
      <c r="C18" s="201"/>
      <c r="D18" s="201"/>
      <c r="E18" s="201"/>
      <c r="F18" s="201"/>
      <c r="G18" s="201"/>
      <c r="H18" s="201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</row>
    <row r="19" spans="1:29" x14ac:dyDescent="0.15">
      <c r="A19" s="142"/>
      <c r="B19" s="201"/>
      <c r="C19" s="201"/>
      <c r="D19" s="201"/>
      <c r="E19" s="142"/>
      <c r="F19" s="201"/>
      <c r="G19" s="201"/>
      <c r="H19" s="201"/>
      <c r="I19" s="88"/>
      <c r="J19" s="88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</row>
    <row r="20" spans="1:29" x14ac:dyDescent="0.15">
      <c r="A20" s="142"/>
      <c r="B20" s="201"/>
      <c r="C20" s="201"/>
      <c r="D20" s="201"/>
      <c r="E20" s="201"/>
      <c r="F20" s="201"/>
      <c r="G20" s="201"/>
      <c r="H20" s="201"/>
      <c r="I20" s="88"/>
      <c r="J20" s="88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29" x14ac:dyDescent="0.15">
      <c r="A21" s="142"/>
      <c r="B21" s="201"/>
      <c r="C21" s="201"/>
      <c r="D21" s="201"/>
      <c r="E21" s="201"/>
      <c r="F21" s="201"/>
      <c r="G21" s="201"/>
      <c r="H21" s="201"/>
      <c r="I21" s="92"/>
      <c r="J21" s="9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</row>
    <row r="22" spans="1:29" x14ac:dyDescent="0.15">
      <c r="A22" s="142"/>
      <c r="B22" s="201"/>
      <c r="C22" s="201"/>
      <c r="D22" s="201"/>
      <c r="E22" s="201"/>
      <c r="F22" s="201"/>
      <c r="G22" s="201"/>
      <c r="H22" s="201"/>
      <c r="I22" s="92"/>
      <c r="J22" s="9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29" x14ac:dyDescent="0.15">
      <c r="A23" s="142"/>
      <c r="B23" s="201"/>
      <c r="C23" s="201"/>
      <c r="D23" s="201"/>
      <c r="E23" s="201"/>
      <c r="F23" s="201"/>
      <c r="G23" s="201"/>
      <c r="H23" s="201"/>
      <c r="I23" s="92"/>
      <c r="J23" s="9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29" x14ac:dyDescent="0.15">
      <c r="A24" s="142"/>
      <c r="B24" s="201"/>
      <c r="C24" s="201"/>
      <c r="D24" s="201"/>
      <c r="E24" s="201"/>
      <c r="F24" s="201"/>
      <c r="G24" s="201"/>
      <c r="H24" s="201"/>
      <c r="I24" s="92"/>
      <c r="J24" s="9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1:29" x14ac:dyDescent="0.15">
      <c r="A25" s="142"/>
      <c r="B25" s="202"/>
      <c r="C25" s="202"/>
      <c r="D25" s="202"/>
      <c r="E25" s="202"/>
      <c r="F25" s="202"/>
      <c r="G25" s="202"/>
      <c r="H25" s="202"/>
      <c r="I25" s="92"/>
      <c r="J25" s="9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</row>
    <row r="26" spans="1:29" x14ac:dyDescent="0.15">
      <c r="A26" s="142"/>
      <c r="B26" s="202"/>
      <c r="C26" s="202"/>
      <c r="D26" s="202"/>
      <c r="E26" s="202"/>
      <c r="F26" s="202"/>
      <c r="G26" s="202"/>
      <c r="H26" s="202"/>
      <c r="I26" s="92"/>
      <c r="J26" s="9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</row>
    <row r="27" spans="1:29" x14ac:dyDescent="0.15">
      <c r="A27" s="142"/>
      <c r="B27" s="202"/>
      <c r="C27" s="202"/>
      <c r="D27" s="202"/>
      <c r="E27" s="202"/>
      <c r="F27" s="202"/>
      <c r="G27" s="202"/>
      <c r="H27" s="202"/>
      <c r="I27" s="92"/>
      <c r="J27" s="9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</row>
    <row r="28" spans="1:29" x14ac:dyDescent="0.15">
      <c r="A28" s="142"/>
      <c r="B28" s="202"/>
      <c r="C28" s="202"/>
      <c r="D28" s="202"/>
      <c r="E28" s="202"/>
      <c r="F28" s="202"/>
      <c r="G28" s="202"/>
      <c r="H28" s="202"/>
      <c r="I28" s="88"/>
      <c r="J28" s="88"/>
      <c r="K28" s="142"/>
      <c r="L28" s="142"/>
      <c r="M28" s="142"/>
      <c r="N28" s="88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</row>
    <row r="29" spans="1:29" x14ac:dyDescent="0.15">
      <c r="A29" s="142"/>
      <c r="B29" s="202"/>
      <c r="C29" s="202"/>
      <c r="D29" s="202"/>
      <c r="E29" s="202"/>
      <c r="F29" s="202"/>
      <c r="G29" s="202"/>
      <c r="H29" s="202"/>
      <c r="I29" s="92"/>
      <c r="J29" s="9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</row>
    <row r="30" spans="1:29" x14ac:dyDescent="0.15">
      <c r="B30" s="89"/>
      <c r="C30" s="89"/>
      <c r="D30" s="89"/>
      <c r="E30" s="89"/>
      <c r="F30" s="89"/>
      <c r="G30" s="89"/>
      <c r="H30" s="89"/>
      <c r="I30" s="143"/>
      <c r="J30" s="143"/>
    </row>
    <row r="31" spans="1:29" x14ac:dyDescent="0.15">
      <c r="B31" s="89"/>
      <c r="C31" s="89"/>
      <c r="D31" s="89"/>
      <c r="E31" s="89"/>
      <c r="F31" s="89"/>
      <c r="G31" s="89"/>
      <c r="H31" s="89"/>
      <c r="I31" s="143"/>
      <c r="J31" s="143"/>
    </row>
    <row r="32" spans="1:29" x14ac:dyDescent="0.15">
      <c r="B32" s="89"/>
      <c r="C32" s="89"/>
      <c r="D32" s="89"/>
      <c r="E32" s="89"/>
      <c r="F32" s="89"/>
      <c r="G32" s="89"/>
      <c r="H32" s="89"/>
      <c r="I32" s="143"/>
      <c r="J32" s="143"/>
    </row>
    <row r="33" spans="2:10" x14ac:dyDescent="0.15">
      <c r="B33" s="90"/>
      <c r="C33" s="90"/>
      <c r="D33" s="90"/>
      <c r="E33" s="90"/>
      <c r="F33" s="90"/>
      <c r="G33" s="90"/>
      <c r="H33" s="90"/>
      <c r="I33" s="142"/>
      <c r="J33" s="142"/>
    </row>
    <row r="34" spans="2:10" x14ac:dyDescent="0.15">
      <c r="B34" s="90"/>
      <c r="C34" s="90"/>
      <c r="D34" s="90"/>
      <c r="E34" s="90"/>
      <c r="F34" s="90"/>
      <c r="G34" s="90"/>
      <c r="H34" s="90"/>
      <c r="I34" s="88"/>
      <c r="J34" s="88"/>
    </row>
    <row r="35" spans="2:10" x14ac:dyDescent="0.15">
      <c r="B35" s="90"/>
      <c r="C35" s="90"/>
      <c r="D35" s="90"/>
      <c r="E35" s="90"/>
      <c r="F35" s="90"/>
      <c r="G35" s="90"/>
      <c r="H35" s="90"/>
      <c r="I35" s="88"/>
      <c r="J35" s="88"/>
    </row>
    <row r="36" spans="2:10" x14ac:dyDescent="0.15">
      <c r="B36" s="90"/>
      <c r="C36" s="90"/>
      <c r="D36" s="90"/>
      <c r="E36" s="90"/>
      <c r="F36" s="90"/>
      <c r="G36" s="90"/>
      <c r="H36" s="90"/>
      <c r="I36" s="88"/>
      <c r="J36" s="88"/>
    </row>
    <row r="37" spans="2:10" x14ac:dyDescent="0.15">
      <c r="B37" s="90"/>
      <c r="C37" s="90"/>
      <c r="D37" s="90"/>
      <c r="E37" s="90"/>
      <c r="F37" s="90"/>
      <c r="G37" s="90"/>
      <c r="H37" s="90"/>
      <c r="I37" s="88"/>
      <c r="J37" s="88"/>
    </row>
    <row r="38" spans="2:10" x14ac:dyDescent="0.15">
      <c r="B38" s="90"/>
      <c r="C38" s="90"/>
      <c r="D38" s="90"/>
      <c r="E38" s="90"/>
      <c r="F38" s="90"/>
      <c r="G38" s="90"/>
      <c r="H38" s="90"/>
      <c r="I38" s="88"/>
      <c r="J38" s="88"/>
    </row>
    <row r="39" spans="2:10" x14ac:dyDescent="0.15">
      <c r="B39" s="90"/>
      <c r="C39" s="90"/>
      <c r="D39" s="90"/>
      <c r="E39" s="90"/>
      <c r="F39" s="90"/>
      <c r="G39" s="90"/>
      <c r="H39" s="90"/>
      <c r="I39" s="92"/>
      <c r="J39" s="92"/>
    </row>
    <row r="40" spans="2:10" x14ac:dyDescent="0.15">
      <c r="B40" s="90"/>
      <c r="C40" s="90"/>
      <c r="D40" s="90"/>
      <c r="E40" s="90"/>
      <c r="F40" s="90"/>
      <c r="G40" s="90"/>
      <c r="H40" s="90"/>
      <c r="I40" s="92"/>
      <c r="J40" s="92"/>
    </row>
    <row r="41" spans="2:10" x14ac:dyDescent="0.15">
      <c r="B41" s="90"/>
      <c r="C41" s="90"/>
      <c r="D41" s="90"/>
      <c r="E41" s="90"/>
      <c r="F41" s="90"/>
      <c r="G41" s="90"/>
      <c r="H41" s="90"/>
      <c r="I41" s="92"/>
      <c r="J41" s="92"/>
    </row>
    <row r="42" spans="2:10" x14ac:dyDescent="0.15">
      <c r="B42" s="90"/>
      <c r="C42" s="90"/>
      <c r="D42" s="90"/>
      <c r="E42" s="90"/>
      <c r="F42" s="90"/>
      <c r="G42" s="90"/>
      <c r="H42" s="90"/>
      <c r="I42" s="92"/>
      <c r="J42" s="92"/>
    </row>
    <row r="43" spans="2:10" x14ac:dyDescent="0.15">
      <c r="B43" s="90"/>
      <c r="C43" s="90"/>
      <c r="D43" s="90"/>
      <c r="E43" s="90"/>
      <c r="F43" s="90"/>
      <c r="G43" s="90"/>
      <c r="H43" s="90"/>
      <c r="I43" s="92"/>
      <c r="J43" s="92"/>
    </row>
    <row r="44" spans="2:10" x14ac:dyDescent="0.15">
      <c r="B44" s="90"/>
      <c r="C44" s="90"/>
      <c r="D44" s="90"/>
      <c r="E44" s="90"/>
      <c r="F44" s="90"/>
      <c r="G44" s="90"/>
      <c r="H44" s="90"/>
      <c r="I44" s="92"/>
      <c r="J44" s="92"/>
    </row>
    <row r="45" spans="2:10" x14ac:dyDescent="0.15">
      <c r="I45" s="92"/>
      <c r="J45" s="92"/>
    </row>
    <row r="46" spans="2:10" x14ac:dyDescent="0.15">
      <c r="I46" s="91"/>
      <c r="J46" s="91"/>
    </row>
    <row r="47" spans="2:10" x14ac:dyDescent="0.15">
      <c r="I47" s="92"/>
      <c r="J47" s="92"/>
    </row>
  </sheetData>
  <sheetProtection password="C483" sheet="1" objects="1" scenarios="1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5"/>
  <sheetViews>
    <sheetView tabSelected="1" zoomScaleNormal="100" zoomScaleSheetLayoutView="81" workbookViewId="0">
      <selection activeCell="F18" sqref="F18"/>
    </sheetView>
  </sheetViews>
  <sheetFormatPr baseColWidth="10" defaultColWidth="10.6640625" defaultRowHeight="13" x14ac:dyDescent="0.15"/>
  <cols>
    <col min="1" max="1" width="30.1640625" style="12" customWidth="1"/>
    <col min="2" max="2" width="31.6640625" style="12" customWidth="1"/>
    <col min="3" max="3" width="28.6640625" style="12" customWidth="1"/>
    <col min="4" max="4" width="18.33203125" style="12" customWidth="1"/>
    <col min="5" max="5" width="25" style="12" customWidth="1"/>
    <col min="6" max="6" width="49.5" style="12" customWidth="1"/>
    <col min="7" max="7" width="43.1640625" style="12" customWidth="1"/>
    <col min="8" max="8" width="14.6640625" style="12" customWidth="1"/>
    <col min="9" max="16384" width="10.6640625" style="12"/>
  </cols>
  <sheetData>
    <row r="1" spans="1:20" ht="15" customHeight="1" x14ac:dyDescent="0.15">
      <c r="A1" s="323" t="s">
        <v>7</v>
      </c>
      <c r="B1" s="324"/>
      <c r="C1" s="324"/>
      <c r="D1" s="324"/>
      <c r="E1" s="324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15" customHeight="1" x14ac:dyDescent="0.15">
      <c r="A2" s="325" t="s">
        <v>8</v>
      </c>
      <c r="B2" s="326"/>
      <c r="C2" s="326"/>
      <c r="D2" s="326"/>
      <c r="E2" s="326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8" customHeight="1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ht="28" x14ac:dyDescent="0.15">
      <c r="A4" s="13" t="s">
        <v>9</v>
      </c>
      <c r="B4" s="71" t="s">
        <v>89</v>
      </c>
      <c r="C4" s="137" t="s">
        <v>10</v>
      </c>
      <c r="D4" s="367" t="s">
        <v>204</v>
      </c>
      <c r="E4" s="367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x14ac:dyDescent="0.15">
      <c r="A5" s="72"/>
      <c r="B5" s="106"/>
      <c r="C5" s="151"/>
      <c r="D5" s="368"/>
      <c r="E5" s="368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s="14" customFormat="1" ht="7.5" customHeight="1" x14ac:dyDescent="0.15">
      <c r="B6" s="15"/>
      <c r="C6" s="15"/>
      <c r="D6" s="1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ht="28" x14ac:dyDescent="0.15">
      <c r="A7" s="13" t="s">
        <v>11</v>
      </c>
      <c r="B7" s="13" t="s">
        <v>12</v>
      </c>
      <c r="C7" s="137" t="s">
        <v>13</v>
      </c>
      <c r="D7" s="322" t="s">
        <v>252</v>
      </c>
      <c r="E7" s="322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0" ht="36" customHeight="1" x14ac:dyDescent="0.15">
      <c r="A8" s="72"/>
      <c r="B8" s="104"/>
      <c r="C8" s="138"/>
      <c r="D8" s="369"/>
      <c r="E8" s="369"/>
      <c r="F8" s="8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s="14" customFormat="1" ht="8.25" customHeight="1" x14ac:dyDescent="0.15">
      <c r="B9" s="15"/>
      <c r="C9" s="15"/>
      <c r="D9" s="1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0" ht="14" x14ac:dyDescent="0.15">
      <c r="A10" s="13" t="s">
        <v>14</v>
      </c>
      <c r="B10" s="13" t="s">
        <v>15</v>
      </c>
      <c r="C10" s="137" t="s">
        <v>16</v>
      </c>
      <c r="D10" s="367" t="s">
        <v>205</v>
      </c>
      <c r="E10" s="367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spans="1:20" ht="24" customHeight="1" x14ac:dyDescent="0.15">
      <c r="A11" s="105"/>
      <c r="B11" s="105"/>
      <c r="C11" s="139">
        <f>ROUND((B11-A11)*12/365,0)</f>
        <v>0</v>
      </c>
      <c r="D11" s="370"/>
      <c r="E11" s="370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 s="14" customFormat="1" ht="15" customHeight="1" x14ac:dyDescent="0.15">
      <c r="A12" s="95"/>
      <c r="B12" s="100"/>
      <c r="C12" s="101"/>
      <c r="D12" s="101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0" ht="28" x14ac:dyDescent="0.15">
      <c r="A13" s="71" t="s">
        <v>17</v>
      </c>
      <c r="B13" s="19" t="s">
        <v>18</v>
      </c>
      <c r="C13" s="19" t="s">
        <v>278</v>
      </c>
      <c r="D13" s="135"/>
      <c r="E13" s="102"/>
      <c r="F13" s="102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x14ac:dyDescent="0.15">
      <c r="A14" s="20">
        <f>'3. Budget'!E47+'3. Budget'!K47</f>
        <v>0</v>
      </c>
      <c r="B14" s="20">
        <f>'3. Budget'!E48+'3. Budget'!K48</f>
        <v>0</v>
      </c>
      <c r="C14" s="134">
        <f>A14-B14</f>
        <v>0</v>
      </c>
      <c r="D14" s="136"/>
      <c r="E14" s="133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0" s="14" customFormat="1" ht="12" customHeight="1" x14ac:dyDescent="0.15">
      <c r="A15" s="95"/>
      <c r="B15" s="95"/>
      <c r="C15" s="95"/>
      <c r="D15" s="95"/>
      <c r="E15" s="133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</row>
    <row r="16" spans="1:20" ht="28" x14ac:dyDescent="0.15">
      <c r="A16" s="21" t="s">
        <v>19</v>
      </c>
      <c r="B16" s="312"/>
      <c r="C16" s="310"/>
      <c r="D16" s="311"/>
      <c r="E16" s="309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 x14ac:dyDescent="0.15">
      <c r="A17" s="95"/>
      <c r="B17" s="95"/>
      <c r="C17" s="95"/>
      <c r="D17" s="95"/>
      <c r="E17" s="133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31" customHeight="1" x14ac:dyDescent="0.15">
      <c r="B18" s="233" t="s">
        <v>20</v>
      </c>
      <c r="C18" s="103" t="s">
        <v>337</v>
      </c>
      <c r="D18" s="235" t="s">
        <v>338</v>
      </c>
      <c r="E18" s="133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14" x14ac:dyDescent="0.15">
      <c r="A19" s="234" t="s">
        <v>334</v>
      </c>
      <c r="B19" s="107"/>
      <c r="C19" s="141">
        <f>IF(C11&gt;12,(B16*12)/(1000*12),(B16*C11)/(1000*12))</f>
        <v>0</v>
      </c>
      <c r="D19" s="236" t="e">
        <f>IF(C11&gt;12,(B19*1000*12)/(B16*12),(B19*1000*12)/(B16*C11))</f>
        <v>#DIV/0!</v>
      </c>
      <c r="E19" s="133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4" x14ac:dyDescent="0.15">
      <c r="A20" s="234" t="s">
        <v>335</v>
      </c>
      <c r="B20" s="107"/>
      <c r="C20" s="141">
        <f>IF(C11&gt;24,(B16*12)/(500*12),(B16*(C11-12))/(500*12))</f>
        <v>0</v>
      </c>
      <c r="D20" s="236" t="e">
        <f>IF(C11&gt;24,(B20*1000*12)/(B16*12),(B20*1000*12)/(B16*(C11-12)))</f>
        <v>#DIV/0!</v>
      </c>
      <c r="E20" s="133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  <row r="21" spans="1:20" ht="14" x14ac:dyDescent="0.15">
      <c r="A21" s="234" t="s">
        <v>336</v>
      </c>
      <c r="B21" s="86">
        <f>B19+B20</f>
        <v>0</v>
      </c>
      <c r="C21" s="313">
        <f>C20+C19</f>
        <v>0</v>
      </c>
      <c r="D21" s="314" t="e">
        <f>D20+D19</f>
        <v>#DIV/0!</v>
      </c>
      <c r="E21" s="133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0" x14ac:dyDescent="0.1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 ht="27" customHeight="1" x14ac:dyDescent="0.15">
      <c r="A23" s="321" t="s">
        <v>114</v>
      </c>
      <c r="B23" s="322"/>
      <c r="C23" s="322"/>
      <c r="D23" s="322"/>
      <c r="E23" s="322"/>
      <c r="F23" s="102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ht="37" customHeight="1" x14ac:dyDescent="0.15">
      <c r="A24" s="327"/>
      <c r="B24" s="328"/>
      <c r="C24" s="329"/>
      <c r="D24" s="336" t="s">
        <v>291</v>
      </c>
      <c r="E24" s="144"/>
      <c r="F24" s="102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</row>
    <row r="25" spans="1:20" ht="37" customHeight="1" x14ac:dyDescent="0.15">
      <c r="A25" s="330"/>
      <c r="B25" s="331"/>
      <c r="C25" s="332"/>
      <c r="D25" s="336"/>
      <c r="E25" s="144"/>
      <c r="F25" s="102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37" customHeight="1" x14ac:dyDescent="0.15">
      <c r="A26" s="330"/>
      <c r="B26" s="331"/>
      <c r="C26" s="332"/>
      <c r="D26" s="336"/>
      <c r="E26" s="144"/>
      <c r="F26" s="102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82" customHeight="1" x14ac:dyDescent="0.15">
      <c r="A27" s="333"/>
      <c r="B27" s="334"/>
      <c r="C27" s="335"/>
      <c r="D27" s="146" t="s">
        <v>225</v>
      </c>
      <c r="E27" s="145"/>
      <c r="F27" s="102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47" customHeight="1" x14ac:dyDescent="0.15">
      <c r="A28" s="340" t="s">
        <v>342</v>
      </c>
      <c r="B28" s="341"/>
      <c r="C28" s="341"/>
      <c r="D28" s="341"/>
      <c r="E28" s="342"/>
      <c r="F28" s="102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  <row r="29" spans="1:20" ht="152" customHeight="1" x14ac:dyDescent="0.15">
      <c r="A29" s="364"/>
      <c r="B29" s="365"/>
      <c r="C29" s="365"/>
      <c r="D29" s="365"/>
      <c r="E29" s="366"/>
      <c r="F29" s="102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  <row r="30" spans="1:20" ht="36" customHeight="1" x14ac:dyDescent="0.15">
      <c r="A30" s="321" t="s">
        <v>293</v>
      </c>
      <c r="B30" s="322"/>
      <c r="C30" s="322"/>
      <c r="D30" s="322"/>
      <c r="E30" s="322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</row>
    <row r="31" spans="1:20" ht="35" customHeight="1" x14ac:dyDescent="0.15">
      <c r="A31" s="327"/>
      <c r="B31" s="328"/>
      <c r="C31" s="329"/>
      <c r="D31" s="337" t="s">
        <v>292</v>
      </c>
      <c r="E31" s="140"/>
      <c r="F31" s="102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</row>
    <row r="32" spans="1:20" ht="27" customHeight="1" x14ac:dyDescent="0.15">
      <c r="A32" s="330"/>
      <c r="B32" s="331"/>
      <c r="C32" s="332"/>
      <c r="D32" s="338"/>
      <c r="E32" s="140"/>
      <c r="F32" s="102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ht="27" customHeight="1" x14ac:dyDescent="0.15">
      <c r="A33" s="330"/>
      <c r="B33" s="331"/>
      <c r="C33" s="332"/>
      <c r="D33" s="338"/>
      <c r="E33" s="140"/>
      <c r="F33" s="102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ht="27" customHeight="1" x14ac:dyDescent="0.15">
      <c r="A34" s="330"/>
      <c r="B34" s="331"/>
      <c r="C34" s="332"/>
      <c r="D34" s="338"/>
      <c r="E34" s="140"/>
      <c r="F34" s="102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</row>
    <row r="35" spans="1:20" ht="27" customHeight="1" x14ac:dyDescent="0.15">
      <c r="A35" s="330"/>
      <c r="B35" s="331"/>
      <c r="C35" s="332"/>
      <c r="D35" s="338"/>
      <c r="E35" s="140"/>
      <c r="F35" s="102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1:20" ht="29" customHeight="1" x14ac:dyDescent="0.15">
      <c r="A36" s="330"/>
      <c r="B36" s="331"/>
      <c r="C36" s="332"/>
      <c r="D36" s="338"/>
      <c r="E36" s="140"/>
      <c r="F36" s="102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</row>
    <row r="37" spans="1:20" ht="23" customHeight="1" x14ac:dyDescent="0.15">
      <c r="A37" s="333"/>
      <c r="B37" s="334"/>
      <c r="C37" s="335"/>
      <c r="D37" s="339"/>
      <c r="E37" s="140"/>
      <c r="F37" s="102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1:20" s="14" customFormat="1" ht="36" customHeight="1" x14ac:dyDescent="0.15">
      <c r="A38" s="321" t="s">
        <v>263</v>
      </c>
      <c r="B38" s="322"/>
      <c r="C38" s="322"/>
      <c r="D38" s="322"/>
      <c r="E38" s="322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</row>
    <row r="39" spans="1:20" s="14" customFormat="1" ht="42" customHeight="1" x14ac:dyDescent="0.15">
      <c r="A39" s="327"/>
      <c r="B39" s="328"/>
      <c r="C39" s="329"/>
      <c r="D39" s="146" t="s">
        <v>246</v>
      </c>
      <c r="E39" s="147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</row>
    <row r="40" spans="1:20" s="14" customFormat="1" ht="75" x14ac:dyDescent="0.15">
      <c r="A40" s="330"/>
      <c r="B40" s="331"/>
      <c r="C40" s="332"/>
      <c r="D40" s="208" t="s">
        <v>343</v>
      </c>
      <c r="E40" s="147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</row>
    <row r="41" spans="1:20" s="14" customFormat="1" ht="49" customHeight="1" x14ac:dyDescent="0.15">
      <c r="A41" s="330"/>
      <c r="B41" s="331"/>
      <c r="C41" s="332"/>
      <c r="D41" s="146" t="s">
        <v>260</v>
      </c>
      <c r="E41" s="147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</row>
    <row r="42" spans="1:20" s="14" customFormat="1" ht="40" customHeight="1" x14ac:dyDescent="0.15">
      <c r="A42" s="330"/>
      <c r="B42" s="331"/>
      <c r="C42" s="332"/>
      <c r="D42" s="146" t="s">
        <v>184</v>
      </c>
      <c r="E42" s="147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</row>
    <row r="43" spans="1:20" s="14" customFormat="1" ht="49" customHeight="1" x14ac:dyDescent="0.15">
      <c r="A43" s="330"/>
      <c r="B43" s="331"/>
      <c r="C43" s="332"/>
      <c r="D43" s="146" t="s">
        <v>262</v>
      </c>
      <c r="E43" s="147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</row>
    <row r="44" spans="1:20" s="14" customFormat="1" ht="37" customHeight="1" x14ac:dyDescent="0.15">
      <c r="A44" s="330"/>
      <c r="B44" s="331"/>
      <c r="C44" s="332"/>
      <c r="D44" s="146" t="s">
        <v>261</v>
      </c>
      <c r="E44" s="147"/>
      <c r="F44" s="102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</row>
    <row r="45" spans="1:20" s="14" customFormat="1" ht="49" customHeight="1" x14ac:dyDescent="0.15">
      <c r="A45" s="330"/>
      <c r="B45" s="331"/>
      <c r="C45" s="332"/>
      <c r="D45" s="148" t="s">
        <v>259</v>
      </c>
      <c r="E45" s="147"/>
      <c r="F45" s="102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s="14" customFormat="1" ht="54" customHeight="1" x14ac:dyDescent="0.15">
      <c r="A46" s="330"/>
      <c r="B46" s="331"/>
      <c r="C46" s="332"/>
      <c r="D46" s="146" t="s">
        <v>258</v>
      </c>
      <c r="E46" s="147"/>
      <c r="F46" s="102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  <row r="47" spans="1:20" s="14" customFormat="1" ht="65" customHeight="1" x14ac:dyDescent="0.15">
      <c r="A47" s="333"/>
      <c r="B47" s="334"/>
      <c r="C47" s="335"/>
      <c r="D47" s="146" t="s">
        <v>290</v>
      </c>
      <c r="E47" s="147"/>
      <c r="F47" s="102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</row>
    <row r="48" spans="1:20" s="14" customFormat="1" ht="39" customHeight="1" x14ac:dyDescent="0.15">
      <c r="A48" s="321" t="s">
        <v>160</v>
      </c>
      <c r="B48" s="322"/>
      <c r="C48" s="322"/>
      <c r="D48" s="322"/>
      <c r="E48" s="322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</row>
    <row r="49" spans="1:20" s="14" customFormat="1" ht="30" customHeight="1" x14ac:dyDescent="0.15">
      <c r="A49" s="346"/>
      <c r="B49" s="347"/>
      <c r="C49" s="348"/>
      <c r="D49" s="149" t="s">
        <v>294</v>
      </c>
      <c r="E49" s="140"/>
      <c r="F49" s="102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1:20" s="14" customFormat="1" ht="26" customHeight="1" x14ac:dyDescent="0.15">
      <c r="A50" s="349"/>
      <c r="B50" s="350"/>
      <c r="C50" s="351"/>
      <c r="D50" s="149" t="s">
        <v>170</v>
      </c>
      <c r="E50" s="14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</row>
    <row r="51" spans="1:20" s="14" customFormat="1" ht="31" customHeight="1" x14ac:dyDescent="0.15">
      <c r="A51" s="349"/>
      <c r="B51" s="350"/>
      <c r="C51" s="351"/>
      <c r="D51" s="149" t="s">
        <v>264</v>
      </c>
      <c r="E51" s="14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</row>
    <row r="52" spans="1:20" s="14" customFormat="1" ht="31" customHeight="1" x14ac:dyDescent="0.15">
      <c r="A52" s="349"/>
      <c r="B52" s="350"/>
      <c r="C52" s="351"/>
      <c r="D52" s="149" t="s">
        <v>265</v>
      </c>
      <c r="E52" s="147"/>
      <c r="F52" s="102"/>
      <c r="G52" s="102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</row>
    <row r="53" spans="1:20" s="14" customFormat="1" ht="24" customHeight="1" x14ac:dyDescent="0.15">
      <c r="A53" s="349"/>
      <c r="B53" s="350"/>
      <c r="C53" s="351"/>
      <c r="D53" s="149" t="s">
        <v>295</v>
      </c>
      <c r="E53" s="147"/>
      <c r="F53" s="102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</row>
    <row r="54" spans="1:20" s="14" customFormat="1" ht="42" x14ac:dyDescent="0.15">
      <c r="A54" s="352"/>
      <c r="B54" s="353"/>
      <c r="C54" s="354"/>
      <c r="D54" s="149" t="s">
        <v>344</v>
      </c>
      <c r="E54" s="145"/>
      <c r="F54" s="102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</row>
    <row r="55" spans="1:20" ht="27" customHeight="1" x14ac:dyDescent="0.15">
      <c r="A55" s="321" t="s">
        <v>159</v>
      </c>
      <c r="B55" s="322"/>
      <c r="C55" s="322"/>
      <c r="D55" s="322"/>
      <c r="E55" s="322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</row>
    <row r="56" spans="1:20" ht="41" customHeight="1" x14ac:dyDescent="0.15">
      <c r="A56" s="355"/>
      <c r="B56" s="356"/>
      <c r="C56" s="357"/>
      <c r="D56" s="146" t="s">
        <v>169</v>
      </c>
      <c r="E56" s="145"/>
      <c r="F56" s="102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</row>
    <row r="57" spans="1:20" ht="43" customHeight="1" x14ac:dyDescent="0.15">
      <c r="A57" s="358"/>
      <c r="B57" s="359"/>
      <c r="C57" s="360"/>
      <c r="D57" s="146" t="s">
        <v>166</v>
      </c>
      <c r="E57" s="150"/>
      <c r="F57" s="102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</row>
    <row r="58" spans="1:20" ht="69" customHeight="1" x14ac:dyDescent="0.15">
      <c r="A58" s="361"/>
      <c r="B58" s="362"/>
      <c r="C58" s="363"/>
      <c r="D58" s="146" t="s">
        <v>364</v>
      </c>
      <c r="E58" s="150"/>
      <c r="F58" s="102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</row>
    <row r="59" spans="1:20" s="14" customFormat="1" ht="39" customHeight="1" x14ac:dyDescent="0.15">
      <c r="A59" s="321" t="s">
        <v>115</v>
      </c>
      <c r="B59" s="322"/>
      <c r="C59" s="322"/>
      <c r="D59" s="322"/>
      <c r="E59" s="322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</row>
    <row r="60" spans="1:20" s="14" customFormat="1" ht="56" customHeight="1" x14ac:dyDescent="0.15">
      <c r="A60" s="343"/>
      <c r="B60" s="328"/>
      <c r="C60" s="329"/>
      <c r="D60" s="146" t="s">
        <v>222</v>
      </c>
      <c r="E60" s="147"/>
      <c r="F60" s="102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</row>
    <row r="61" spans="1:20" s="14" customFormat="1" ht="69" customHeight="1" x14ac:dyDescent="0.15">
      <c r="A61" s="344"/>
      <c r="B61" s="331"/>
      <c r="C61" s="332"/>
      <c r="D61" s="146" t="s">
        <v>270</v>
      </c>
      <c r="E61" s="147"/>
      <c r="F61" s="102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</row>
    <row r="62" spans="1:20" s="14" customFormat="1" ht="45" customHeight="1" x14ac:dyDescent="0.15">
      <c r="A62" s="344"/>
      <c r="B62" s="331"/>
      <c r="C62" s="332"/>
      <c r="D62" s="337" t="s">
        <v>347</v>
      </c>
      <c r="E62" s="147"/>
      <c r="F62" s="102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</row>
    <row r="63" spans="1:20" s="14" customFormat="1" ht="217" customHeight="1" x14ac:dyDescent="0.15">
      <c r="A63" s="345"/>
      <c r="B63" s="334"/>
      <c r="C63" s="335"/>
      <c r="D63" s="339"/>
      <c r="E63" s="140"/>
      <c r="F63" s="102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</row>
    <row r="64" spans="1:20" x14ac:dyDescent="0.15">
      <c r="A64" s="95"/>
      <c r="B64" s="95"/>
      <c r="C64" s="95"/>
      <c r="D64" s="95"/>
      <c r="E64" s="95"/>
      <c r="F64" s="102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</row>
    <row r="65" spans="1:20" x14ac:dyDescent="0.1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</row>
    <row r="66" spans="1:20" x14ac:dyDescent="0.1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</row>
    <row r="67" spans="1:20" x14ac:dyDescent="0.15">
      <c r="A67" s="95"/>
      <c r="B67" s="95"/>
      <c r="C67" s="96"/>
      <c r="D67" s="96"/>
      <c r="E67" s="97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</row>
    <row r="68" spans="1:20" x14ac:dyDescent="0.15">
      <c r="A68" s="95"/>
      <c r="B68" s="95"/>
      <c r="C68" s="96"/>
      <c r="D68" s="96"/>
      <c r="E68" s="97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</row>
    <row r="69" spans="1:20" x14ac:dyDescent="0.15">
      <c r="A69" s="95"/>
      <c r="B69" s="95"/>
      <c r="C69" s="98"/>
      <c r="D69" s="98"/>
      <c r="E69" s="99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</row>
    <row r="70" spans="1:20" x14ac:dyDescent="0.1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</row>
    <row r="71" spans="1:20" x14ac:dyDescent="0.1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</row>
    <row r="72" spans="1:20" x14ac:dyDescent="0.1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</row>
    <row r="73" spans="1:20" x14ac:dyDescent="0.1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</row>
    <row r="74" spans="1:20" x14ac:dyDescent="0.1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</row>
    <row r="75" spans="1:20" x14ac:dyDescent="0.1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</row>
    <row r="76" spans="1:20" x14ac:dyDescent="0.1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</row>
    <row r="77" spans="1:20" x14ac:dyDescent="0.1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</row>
    <row r="78" spans="1:20" x14ac:dyDescent="0.1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</row>
    <row r="79" spans="1:20" x14ac:dyDescent="0.1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</row>
    <row r="80" spans="1:20" x14ac:dyDescent="0.1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</row>
    <row r="81" spans="1:20" x14ac:dyDescent="0.1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</row>
    <row r="82" spans="1:20" x14ac:dyDescent="0.1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</row>
    <row r="83" spans="1:20" x14ac:dyDescent="0.1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</row>
    <row r="84" spans="1:20" x14ac:dyDescent="0.1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x14ac:dyDescent="0.1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</row>
    <row r="86" spans="1:20" x14ac:dyDescent="0.1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</row>
    <row r="87" spans="1:20" x14ac:dyDescent="0.1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</row>
    <row r="88" spans="1:20" x14ac:dyDescent="0.1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</row>
    <row r="89" spans="1:20" x14ac:dyDescent="0.1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</row>
    <row r="90" spans="1:20" x14ac:dyDescent="0.1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</row>
    <row r="91" spans="1:20" x14ac:dyDescent="0.1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</row>
    <row r="92" spans="1:20" x14ac:dyDescent="0.1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</row>
    <row r="93" spans="1:20" x14ac:dyDescent="0.1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</row>
    <row r="94" spans="1:20" x14ac:dyDescent="0.1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</row>
    <row r="95" spans="1:20" x14ac:dyDescent="0.1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</row>
    <row r="96" spans="1:20" x14ac:dyDescent="0.1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</row>
    <row r="97" spans="1:20" x14ac:dyDescent="0.1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</row>
    <row r="98" spans="1:20" x14ac:dyDescent="0.1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</row>
    <row r="99" spans="1:20" x14ac:dyDescent="0.1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</row>
    <row r="100" spans="1:20" x14ac:dyDescent="0.1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</row>
    <row r="101" spans="1:20" x14ac:dyDescent="0.1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</row>
    <row r="102" spans="1:20" x14ac:dyDescent="0.1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</row>
    <row r="103" spans="1:20" x14ac:dyDescent="0.1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</row>
    <row r="104" spans="1:20" x14ac:dyDescent="0.1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</row>
    <row r="105" spans="1:20" x14ac:dyDescent="0.1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</row>
    <row r="106" spans="1:20" x14ac:dyDescent="0.1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</row>
    <row r="107" spans="1:20" x14ac:dyDescent="0.1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</row>
    <row r="108" spans="1:20" x14ac:dyDescent="0.1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</row>
    <row r="109" spans="1:20" x14ac:dyDescent="0.1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</row>
    <row r="110" spans="1:20" x14ac:dyDescent="0.1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</row>
    <row r="111" spans="1:20" x14ac:dyDescent="0.1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</row>
    <row r="112" spans="1:20" x14ac:dyDescent="0.1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</row>
    <row r="113" spans="1:20" x14ac:dyDescent="0.1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</row>
    <row r="114" spans="1:20" x14ac:dyDescent="0.1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</row>
    <row r="115" spans="1:20" x14ac:dyDescent="0.1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</row>
    <row r="116" spans="1:20" x14ac:dyDescent="0.1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</row>
    <row r="117" spans="1:20" x14ac:dyDescent="0.1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</row>
    <row r="118" spans="1:20" x14ac:dyDescent="0.1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</row>
    <row r="119" spans="1:20" x14ac:dyDescent="0.1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</row>
    <row r="120" spans="1:20" x14ac:dyDescent="0.1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</row>
    <row r="121" spans="1:20" x14ac:dyDescent="0.1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</row>
    <row r="122" spans="1:20" x14ac:dyDescent="0.1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</row>
    <row r="123" spans="1:20" x14ac:dyDescent="0.1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</row>
    <row r="124" spans="1:20" x14ac:dyDescent="0.1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</row>
    <row r="125" spans="1:20" x14ac:dyDescent="0.15"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</row>
    <row r="126" spans="1:20" x14ac:dyDescent="0.15"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</row>
    <row r="127" spans="1:20" x14ac:dyDescent="0.15"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</row>
    <row r="128" spans="1:20" x14ac:dyDescent="0.15"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</row>
    <row r="129" spans="6:20" x14ac:dyDescent="0.15"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</row>
    <row r="130" spans="6:20" x14ac:dyDescent="0.15"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</row>
    <row r="131" spans="6:20" x14ac:dyDescent="0.15"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</row>
    <row r="132" spans="6:20" x14ac:dyDescent="0.15"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</row>
    <row r="133" spans="6:20" x14ac:dyDescent="0.15"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</row>
    <row r="134" spans="6:20" x14ac:dyDescent="0.15"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</row>
    <row r="135" spans="6:20" x14ac:dyDescent="0.15"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</row>
    <row r="136" spans="6:20" x14ac:dyDescent="0.15"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</row>
    <row r="137" spans="6:20" x14ac:dyDescent="0.15"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</row>
    <row r="138" spans="6:20" x14ac:dyDescent="0.15"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</row>
    <row r="139" spans="6:20" x14ac:dyDescent="0.15"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</row>
    <row r="140" spans="6:20" x14ac:dyDescent="0.15"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</row>
    <row r="141" spans="6:20" x14ac:dyDescent="0.15"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</row>
    <row r="142" spans="6:20" x14ac:dyDescent="0.15"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</row>
    <row r="143" spans="6:20" x14ac:dyDescent="0.15"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</row>
    <row r="144" spans="6:20" x14ac:dyDescent="0.15"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</row>
    <row r="145" spans="6:20" x14ac:dyDescent="0.15"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</row>
    <row r="146" spans="6:20" x14ac:dyDescent="0.15"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</row>
    <row r="147" spans="6:20" x14ac:dyDescent="0.15"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</row>
    <row r="148" spans="6:20" x14ac:dyDescent="0.15"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</row>
    <row r="149" spans="6:20" x14ac:dyDescent="0.15"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</row>
    <row r="150" spans="6:20" x14ac:dyDescent="0.15"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</row>
    <row r="151" spans="6:20" x14ac:dyDescent="0.15"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</row>
    <row r="152" spans="6:20" x14ac:dyDescent="0.15"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</row>
    <row r="153" spans="6:20" x14ac:dyDescent="0.15"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</row>
    <row r="154" spans="6:20" x14ac:dyDescent="0.15"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</row>
    <row r="155" spans="6:20" x14ac:dyDescent="0.15"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</row>
  </sheetData>
  <sheetProtection selectLockedCells="1" selectUnlockedCells="1"/>
  <mergeCells count="25">
    <mergeCell ref="A60:C63"/>
    <mergeCell ref="A55:E55"/>
    <mergeCell ref="D62:D63"/>
    <mergeCell ref="A59:E59"/>
    <mergeCell ref="A49:C54"/>
    <mergeCell ref="A56:C58"/>
    <mergeCell ref="A48:E48"/>
    <mergeCell ref="A24:C27"/>
    <mergeCell ref="D24:D26"/>
    <mergeCell ref="D31:D37"/>
    <mergeCell ref="A39:C47"/>
    <mergeCell ref="A28:E28"/>
    <mergeCell ref="A29:E29"/>
    <mergeCell ref="A31:C37"/>
    <mergeCell ref="A23:E23"/>
    <mergeCell ref="A30:E30"/>
    <mergeCell ref="A1:E1"/>
    <mergeCell ref="A2:E2"/>
    <mergeCell ref="A38:E38"/>
    <mergeCell ref="D4:E4"/>
    <mergeCell ref="D5:E5"/>
    <mergeCell ref="D8:E8"/>
    <mergeCell ref="D7:E7"/>
    <mergeCell ref="D11:E11"/>
    <mergeCell ref="D10:E10"/>
  </mergeCells>
  <phoneticPr fontId="26" type="noConversion"/>
  <dataValidations count="2">
    <dataValidation type="textLength" operator="lessThan" allowBlank="1" showErrorMessage="1" errorTitle="Texte trop long" error="Merci de réduire la taille de votre texte (3000 caractères espaces compris autorisés)" sqref="A24:A26" xr:uid="{00000000-0002-0000-0100-000000000000}">
      <formula1>3000</formula1>
      <formula2>0</formula2>
    </dataValidation>
    <dataValidation allowBlank="1" showErrorMessage="1" sqref="D16" xr:uid="{00000000-0002-0000-0100-000001000000}"/>
  </dataValidations>
  <pageMargins left="0.59027777777777779" right="0.59027777777777779" top="0.59027777777777779" bottom="0.59027777777777779" header="0.51180555555555551" footer="0.51180555555555551"/>
  <pageSetup paperSize="9" scale="54" firstPageNumber="0" orientation="portrait"/>
  <headerFooter alignWithMargins="0"/>
  <rowBreaks count="1" manualBreakCount="1">
    <brk id="37" max="4" man="1"/>
  </rowBreak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100-000002000000}">
          <x14:formula1>
            <xm:f>Listes!$I$2:$I$14</xm:f>
          </x14:formula1>
          <xm:sqref>E24:E26</xm:sqref>
        </x14:dataValidation>
        <x14:dataValidation type="list" allowBlank="1" showInputMessage="1" showErrorMessage="1" xr:uid="{00000000-0002-0000-0100-000003000000}">
          <x14:formula1>
            <xm:f>Listes!$J$2:$J$3</xm:f>
          </x14:formula1>
          <xm:sqref>E27</xm:sqref>
        </x14:dataValidation>
        <x14:dataValidation type="list" allowBlank="1" showInputMessage="1" showErrorMessage="1" xr:uid="{00000000-0002-0000-0100-000004000000}">
          <x14:formula1>
            <xm:f>Listes!$N$2:$N$10</xm:f>
          </x14:formula1>
          <xm:sqref>E31:E37</xm:sqref>
        </x14:dataValidation>
        <x14:dataValidation type="list" allowBlank="1" showInputMessage="1" showErrorMessage="1" xr:uid="{00000000-0002-0000-0100-000005000000}">
          <x14:formula1>
            <xm:f>Listes!$A$2:$A$3</xm:f>
          </x14:formula1>
          <xm:sqref>E39:E47 E52</xm:sqref>
        </x14:dataValidation>
        <x14:dataValidation type="list" allowBlank="1" showInputMessage="1" showErrorMessage="1" xr:uid="{00000000-0002-0000-0100-000006000000}">
          <x14:formula1>
            <xm:f>Listes!$C$2:$C$7</xm:f>
          </x14:formula1>
          <xm:sqref>E49</xm:sqref>
        </x14:dataValidation>
        <x14:dataValidation type="list" allowBlank="1" showInputMessage="1" showErrorMessage="1" xr:uid="{00000000-0002-0000-0100-000007000000}">
          <x14:formula1>
            <xm:f>Listes!$D$2:$D$4</xm:f>
          </x14:formula1>
          <xm:sqref>E50</xm:sqref>
        </x14:dataValidation>
        <x14:dataValidation type="list" allowBlank="1" showInputMessage="1" showErrorMessage="1" xr:uid="{00000000-0002-0000-0100-000008000000}">
          <x14:formula1>
            <xm:f>Listes!$E$2:$E$7</xm:f>
          </x14:formula1>
          <xm:sqref>E51</xm:sqref>
        </x14:dataValidation>
        <x14:dataValidation type="list" allowBlank="1" showInputMessage="1" showErrorMessage="1" xr:uid="{00000000-0002-0000-0100-000009000000}">
          <x14:formula1>
            <xm:f>Listes!$G$2:$G$6</xm:f>
          </x14:formula1>
          <xm:sqref>E56</xm:sqref>
        </x14:dataValidation>
        <x14:dataValidation type="list" allowBlank="1" showInputMessage="1" showErrorMessage="1" xr:uid="{00000000-0002-0000-0100-00000A000000}">
          <x14:formula1>
            <xm:f>Listes!$H$2:$H$4</xm:f>
          </x14:formula1>
          <xm:sqref>E58</xm:sqref>
        </x14:dataValidation>
        <x14:dataValidation type="list" allowBlank="1" showInputMessage="1" showErrorMessage="1" xr:uid="{00000000-0002-0000-0100-00000B000000}">
          <x14:formula1>
            <xm:f>Listes!$F$2:$F$3</xm:f>
          </x14:formula1>
          <xm:sqref>E53</xm:sqref>
        </x14:dataValidation>
        <x14:dataValidation type="list" allowBlank="1" showInputMessage="1" showErrorMessage="1" xr:uid="{00000000-0002-0000-0100-00000C000000}">
          <x14:formula1>
            <xm:f>Listes!$K$2:$K$4</xm:f>
          </x14:formula1>
          <xm:sqref>E60</xm:sqref>
        </x14:dataValidation>
        <x14:dataValidation type="list" allowBlank="1" showInputMessage="1" showErrorMessage="1" xr:uid="{00000000-0002-0000-0100-00000D000000}">
          <x14:formula1>
            <xm:f>Listes!$L$2:$L$4</xm:f>
          </x14:formula1>
          <xm:sqref>E61</xm:sqref>
        </x14:dataValidation>
        <x14:dataValidation type="list" allowBlank="1" showInputMessage="1" showErrorMessage="1" xr:uid="{00000000-0002-0000-0100-00000E000000}">
          <x14:formula1>
            <xm:f>Listes!$Q$2:$Q$5</xm:f>
          </x14:formula1>
          <xm:sqref>E62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zoomScale="120" zoomScaleNormal="120" workbookViewId="0">
      <selection sqref="A1:C25"/>
    </sheetView>
  </sheetViews>
  <sheetFormatPr baseColWidth="10" defaultColWidth="10.6640625" defaultRowHeight="13" x14ac:dyDescent="0.15"/>
  <cols>
    <col min="1" max="1" width="34.83203125" style="12" customWidth="1"/>
    <col min="2" max="2" width="32.83203125" style="12" customWidth="1"/>
    <col min="3" max="3" width="29.5" style="12" customWidth="1"/>
    <col min="4" max="16384" width="10.6640625" style="12"/>
  </cols>
  <sheetData>
    <row r="1" spans="1:4" ht="15" customHeight="1" x14ac:dyDescent="0.15">
      <c r="A1" s="371" t="s">
        <v>96</v>
      </c>
      <c r="B1" s="371"/>
      <c r="C1" s="371"/>
    </row>
    <row r="2" spans="1:4" ht="15" customHeight="1" x14ac:dyDescent="0.15">
      <c r="A2" s="372" t="s">
        <v>8</v>
      </c>
      <c r="B2" s="372"/>
      <c r="C2" s="372"/>
    </row>
    <row r="3" spans="1:4" ht="7" customHeight="1" x14ac:dyDescent="0.15"/>
    <row r="4" spans="1:4" ht="14" x14ac:dyDescent="0.15">
      <c r="A4" s="71" t="s">
        <v>130</v>
      </c>
      <c r="B4" s="71" t="s">
        <v>131</v>
      </c>
      <c r="C4" s="13" t="s">
        <v>16</v>
      </c>
    </row>
    <row r="5" spans="1:4" x14ac:dyDescent="0.15">
      <c r="A5" s="16"/>
      <c r="B5" s="16"/>
      <c r="C5" s="17">
        <f>ROUND((B5-A5)*12/365,0)</f>
        <v>0</v>
      </c>
    </row>
    <row r="6" spans="1:4" s="14" customFormat="1" ht="7.5" customHeight="1" x14ac:dyDescent="0.15">
      <c r="B6" s="15"/>
      <c r="C6" s="18"/>
    </row>
    <row r="7" spans="1:4" ht="28" x14ac:dyDescent="0.15">
      <c r="A7" s="77" t="s">
        <v>100</v>
      </c>
      <c r="B7" s="77" t="s">
        <v>101</v>
      </c>
      <c r="C7" s="77" t="s">
        <v>102</v>
      </c>
    </row>
    <row r="8" spans="1:4" x14ac:dyDescent="0.15">
      <c r="A8" s="16"/>
      <c r="B8" s="16"/>
      <c r="C8" s="16"/>
      <c r="D8" s="14"/>
    </row>
    <row r="9" spans="1:4" s="14" customFormat="1" ht="8.25" customHeight="1" x14ac:dyDescent="0.15"/>
    <row r="10" spans="1:4" ht="28" x14ac:dyDescent="0.15">
      <c r="A10" s="78" t="s">
        <v>103</v>
      </c>
      <c r="B10" s="78" t="s">
        <v>104</v>
      </c>
      <c r="C10" s="78" t="s">
        <v>19</v>
      </c>
    </row>
    <row r="11" spans="1:4" x14ac:dyDescent="0.15">
      <c r="A11" s="22"/>
      <c r="B11" s="22"/>
      <c r="C11" s="22"/>
    </row>
    <row r="13" spans="1:4" ht="14" x14ac:dyDescent="0.15">
      <c r="A13" s="78" t="s">
        <v>110</v>
      </c>
      <c r="B13" s="78" t="s">
        <v>111</v>
      </c>
    </row>
    <row r="14" spans="1:4" x14ac:dyDescent="0.15">
      <c r="A14" s="79" t="e">
        <f>(A11*1000*12)/(C11*C5)</f>
        <v>#DIV/0!</v>
      </c>
      <c r="B14" s="79" t="e">
        <f>(B11*1000*12)/(C11*C5)</f>
        <v>#DIV/0!</v>
      </c>
    </row>
    <row r="15" spans="1:4" s="14" customFormat="1" ht="13.5" customHeight="1" x14ac:dyDescent="0.15"/>
    <row r="16" spans="1:4" ht="15" customHeight="1" x14ac:dyDescent="0.15">
      <c r="A16" s="373" t="s">
        <v>112</v>
      </c>
      <c r="B16" s="373"/>
      <c r="C16" s="373"/>
    </row>
    <row r="17" spans="1:4" ht="105" customHeight="1" x14ac:dyDescent="0.15">
      <c r="A17" s="374"/>
      <c r="B17" s="375"/>
      <c r="C17" s="375"/>
    </row>
    <row r="18" spans="1:4" ht="46" customHeight="1" x14ac:dyDescent="0.15">
      <c r="A18" s="376" t="s">
        <v>117</v>
      </c>
      <c r="B18" s="377"/>
      <c r="C18" s="377"/>
    </row>
    <row r="19" spans="1:4" ht="101" customHeight="1" x14ac:dyDescent="0.15">
      <c r="A19" s="374"/>
      <c r="B19" s="375"/>
      <c r="C19" s="375"/>
    </row>
    <row r="20" spans="1:4" s="14" customFormat="1" ht="51" customHeight="1" x14ac:dyDescent="0.15">
      <c r="A20" s="376" t="s">
        <v>118</v>
      </c>
      <c r="B20" s="377"/>
      <c r="C20" s="377"/>
    </row>
    <row r="21" spans="1:4" s="14" customFormat="1" ht="156" customHeight="1" x14ac:dyDescent="0.15">
      <c r="A21" s="374"/>
      <c r="B21" s="375"/>
      <c r="C21" s="375"/>
    </row>
    <row r="22" spans="1:4" ht="75" customHeight="1" x14ac:dyDescent="0.15">
      <c r="A22" s="376" t="s">
        <v>116</v>
      </c>
      <c r="B22" s="377"/>
      <c r="C22" s="377"/>
    </row>
    <row r="23" spans="1:4" ht="120.75" customHeight="1" x14ac:dyDescent="0.15">
      <c r="A23" s="374"/>
      <c r="B23" s="375"/>
      <c r="C23" s="375"/>
    </row>
    <row r="24" spans="1:4" s="14" customFormat="1" ht="47" customHeight="1" x14ac:dyDescent="0.15">
      <c r="A24" s="376" t="s">
        <v>113</v>
      </c>
      <c r="B24" s="377"/>
      <c r="C24" s="377"/>
    </row>
    <row r="25" spans="1:4" s="14" customFormat="1" ht="108.75" customHeight="1" x14ac:dyDescent="0.15">
      <c r="A25" s="374"/>
      <c r="B25" s="375"/>
      <c r="C25" s="375"/>
    </row>
    <row r="29" spans="1:4" x14ac:dyDescent="0.15">
      <c r="C29" s="73"/>
      <c r="D29" s="25"/>
    </row>
    <row r="30" spans="1:4" x14ac:dyDescent="0.15">
      <c r="C30" s="73"/>
      <c r="D30" s="25"/>
    </row>
    <row r="31" spans="1:4" x14ac:dyDescent="0.15">
      <c r="C31" s="74"/>
      <c r="D31" s="42"/>
    </row>
  </sheetData>
  <mergeCells count="12">
    <mergeCell ref="A24:C24"/>
    <mergeCell ref="A25:C25"/>
    <mergeCell ref="A19:C19"/>
    <mergeCell ref="A20:C20"/>
    <mergeCell ref="A21:C21"/>
    <mergeCell ref="A22:C22"/>
    <mergeCell ref="A23:C23"/>
    <mergeCell ref="A1:C1"/>
    <mergeCell ref="A2:C2"/>
    <mergeCell ref="A16:C16"/>
    <mergeCell ref="A17:C17"/>
    <mergeCell ref="A18:C18"/>
  </mergeCells>
  <phoneticPr fontId="26" type="noConversion"/>
  <dataValidations count="2">
    <dataValidation type="textLength" operator="lessThan" allowBlank="1" showErrorMessage="1" errorTitle="Texte trop long" error="Merci de réduire la taille de votre texte (3000 caractères espaces compris autorisés)" sqref="A17:C17" xr:uid="{00000000-0002-0000-0200-000000000000}">
      <formula1>3000</formula1>
      <formula2>0</formula2>
    </dataValidation>
    <dataValidation type="list" operator="equal" allowBlank="1" sqref="C21 C25" xr:uid="{00000000-0002-0000-0200-000001000000}">
      <formula1>"oui,non"</formula1>
      <formula2>0</formula2>
    </dataValidation>
  </dataValidations>
  <pageMargins left="0.75" right="0.75" top="1" bottom="1" header="0.5" footer="0.5"/>
  <pageSetup paperSize="9" scale="6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O81"/>
  <sheetViews>
    <sheetView zoomScaleNormal="100" zoomScaleSheetLayoutView="81" workbookViewId="0">
      <selection activeCell="D56" sqref="D56:E56"/>
    </sheetView>
  </sheetViews>
  <sheetFormatPr baseColWidth="10" defaultColWidth="10.1640625" defaultRowHeight="13" x14ac:dyDescent="0.15"/>
  <cols>
    <col min="1" max="1" width="52.83203125" style="23" customWidth="1"/>
    <col min="2" max="2" width="12" style="23" customWidth="1"/>
    <col min="3" max="3" width="10.1640625" style="23"/>
    <col min="4" max="4" width="11.5" style="23" customWidth="1"/>
    <col min="5" max="5" width="19.5" style="26" customWidth="1"/>
    <col min="6" max="6" width="5.5" style="284" customWidth="1"/>
    <col min="7" max="7" width="52.83203125" style="23" customWidth="1"/>
    <col min="8" max="8" width="10.5" style="23" customWidth="1"/>
    <col min="9" max="9" width="10.1640625" style="23"/>
    <col min="10" max="10" width="11.5" style="23" customWidth="1"/>
    <col min="11" max="11" width="19.5" style="26" customWidth="1"/>
    <col min="12" max="12" width="10.6640625" style="284" customWidth="1"/>
    <col min="13" max="249" width="10.6640625" style="23" customWidth="1"/>
    <col min="250" max="16384" width="10.1640625" style="246"/>
  </cols>
  <sheetData>
    <row r="1" spans="1:249" ht="15" customHeight="1" x14ac:dyDescent="0.15">
      <c r="A1" s="395" t="s">
        <v>21</v>
      </c>
      <c r="B1" s="395"/>
      <c r="C1" s="395"/>
      <c r="D1" s="395"/>
      <c r="E1" s="395"/>
      <c r="G1" s="395" t="s">
        <v>21</v>
      </c>
      <c r="H1" s="395"/>
      <c r="I1" s="395"/>
      <c r="J1" s="395"/>
      <c r="K1" s="395"/>
    </row>
    <row r="2" spans="1:249" ht="15" customHeight="1" x14ac:dyDescent="0.2">
      <c r="A2" s="396" t="s">
        <v>8</v>
      </c>
      <c r="B2" s="396"/>
      <c r="C2" s="396"/>
      <c r="D2" s="396"/>
      <c r="E2" s="396"/>
      <c r="G2" s="396" t="s">
        <v>8</v>
      </c>
      <c r="H2" s="396"/>
      <c r="I2" s="396"/>
      <c r="J2" s="396"/>
      <c r="K2" s="396"/>
    </row>
    <row r="3" spans="1:249" s="286" customFormat="1" ht="15" customHeight="1" thickBot="1" x14ac:dyDescent="0.2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4"/>
      <c r="ES3" s="284"/>
      <c r="ET3" s="284"/>
      <c r="EU3" s="284"/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4"/>
      <c r="FN3" s="284"/>
      <c r="FO3" s="284"/>
      <c r="FP3" s="284"/>
      <c r="FQ3" s="284"/>
      <c r="FR3" s="284"/>
      <c r="FS3" s="284"/>
      <c r="FT3" s="284"/>
      <c r="FU3" s="284"/>
      <c r="FV3" s="284"/>
      <c r="FW3" s="284"/>
      <c r="FX3" s="284"/>
      <c r="FY3" s="284"/>
      <c r="FZ3" s="284"/>
      <c r="GA3" s="284"/>
      <c r="GB3" s="284"/>
      <c r="GC3" s="284"/>
      <c r="GD3" s="284"/>
      <c r="GE3" s="284"/>
      <c r="GF3" s="284"/>
      <c r="GG3" s="284"/>
      <c r="GH3" s="284"/>
      <c r="GI3" s="284"/>
      <c r="GJ3" s="284"/>
      <c r="GK3" s="284"/>
      <c r="GL3" s="284"/>
      <c r="GM3" s="284"/>
      <c r="GN3" s="284"/>
      <c r="GO3" s="284"/>
      <c r="GP3" s="284"/>
      <c r="GQ3" s="284"/>
      <c r="GR3" s="284"/>
      <c r="GS3" s="284"/>
      <c r="GT3" s="284"/>
      <c r="GU3" s="284"/>
      <c r="GV3" s="284"/>
      <c r="GW3" s="284"/>
      <c r="GX3" s="284"/>
      <c r="GY3" s="284"/>
      <c r="GZ3" s="284"/>
      <c r="HA3" s="284"/>
      <c r="HB3" s="284"/>
      <c r="HC3" s="284"/>
      <c r="HD3" s="284"/>
      <c r="HE3" s="284"/>
      <c r="HF3" s="284"/>
      <c r="HG3" s="284"/>
      <c r="HH3" s="284"/>
      <c r="HI3" s="284"/>
      <c r="HJ3" s="284"/>
      <c r="HK3" s="284"/>
      <c r="HL3" s="284"/>
      <c r="HM3" s="284"/>
      <c r="HN3" s="284"/>
      <c r="HO3" s="284"/>
      <c r="HP3" s="284"/>
      <c r="HQ3" s="284"/>
      <c r="HR3" s="284"/>
      <c r="HS3" s="284"/>
      <c r="HT3" s="284"/>
      <c r="HU3" s="284"/>
      <c r="HV3" s="284"/>
      <c r="HW3" s="284"/>
      <c r="HX3" s="284"/>
      <c r="HY3" s="284"/>
      <c r="HZ3" s="284"/>
      <c r="IA3" s="284"/>
      <c r="IB3" s="284"/>
      <c r="IC3" s="284"/>
      <c r="ID3" s="284"/>
      <c r="IE3" s="284"/>
      <c r="IF3" s="284"/>
      <c r="IG3" s="284"/>
      <c r="IH3" s="284"/>
      <c r="II3" s="284"/>
      <c r="IJ3" s="284"/>
      <c r="IK3" s="284"/>
      <c r="IL3" s="284"/>
      <c r="IM3" s="284"/>
      <c r="IN3" s="284"/>
      <c r="IO3" s="284"/>
    </row>
    <row r="4" spans="1:249" s="248" customFormat="1" ht="15" customHeight="1" thickBot="1" x14ac:dyDescent="0.2">
      <c r="A4" s="238" t="s">
        <v>350</v>
      </c>
      <c r="B4" s="239" t="s">
        <v>279</v>
      </c>
      <c r="C4" s="240">
        <f>'7. Fiche SLIME CLER'!B12</f>
        <v>0</v>
      </c>
      <c r="D4" s="239" t="s">
        <v>280</v>
      </c>
      <c r="E4" s="241">
        <f>'7. Fiche SLIME CLER'!C12</f>
        <v>-1</v>
      </c>
      <c r="F4" s="284"/>
      <c r="G4" s="238" t="s">
        <v>281</v>
      </c>
      <c r="H4" s="239" t="s">
        <v>279</v>
      </c>
      <c r="I4" s="240">
        <f>'7. Fiche SLIME CLER'!B13</f>
        <v>0</v>
      </c>
      <c r="J4" s="239" t="s">
        <v>280</v>
      </c>
      <c r="K4" s="241">
        <f>'7. Fiche SLIME CLER'!C13</f>
        <v>-366</v>
      </c>
      <c r="L4" s="284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7"/>
      <c r="FL4" s="247"/>
      <c r="FM4" s="247"/>
      <c r="FN4" s="247"/>
      <c r="FO4" s="247"/>
      <c r="FP4" s="247"/>
      <c r="FQ4" s="247"/>
      <c r="FR4" s="247"/>
      <c r="FS4" s="247"/>
      <c r="FT4" s="247"/>
      <c r="FU4" s="247"/>
      <c r="FV4" s="247"/>
      <c r="FW4" s="247"/>
      <c r="FX4" s="247"/>
      <c r="FY4" s="247"/>
      <c r="FZ4" s="247"/>
      <c r="GA4" s="247"/>
      <c r="GB4" s="247"/>
      <c r="GC4" s="247"/>
      <c r="GD4" s="247"/>
      <c r="GE4" s="247"/>
      <c r="GF4" s="247"/>
      <c r="GG4" s="247"/>
      <c r="GH4" s="247"/>
      <c r="GI4" s="247"/>
      <c r="GJ4" s="247"/>
      <c r="GK4" s="247"/>
      <c r="GL4" s="247"/>
      <c r="GM4" s="247"/>
      <c r="GN4" s="247"/>
      <c r="GO4" s="247"/>
      <c r="GP4" s="247"/>
      <c r="GQ4" s="247"/>
      <c r="GR4" s="247"/>
      <c r="GS4" s="247"/>
      <c r="GT4" s="247"/>
      <c r="GU4" s="247"/>
      <c r="GV4" s="247"/>
      <c r="GW4" s="247"/>
      <c r="GX4" s="247"/>
      <c r="GY4" s="247"/>
      <c r="GZ4" s="247"/>
      <c r="HA4" s="247"/>
      <c r="HB4" s="247"/>
      <c r="HC4" s="247"/>
      <c r="HD4" s="247"/>
      <c r="HE4" s="247"/>
      <c r="HF4" s="247"/>
      <c r="HG4" s="247"/>
      <c r="HH4" s="247"/>
      <c r="HI4" s="247"/>
      <c r="HJ4" s="247"/>
      <c r="HK4" s="247"/>
      <c r="HL4" s="247"/>
      <c r="HM4" s="247"/>
      <c r="HN4" s="247"/>
      <c r="HO4" s="247"/>
      <c r="HP4" s="247"/>
      <c r="HQ4" s="247"/>
      <c r="HR4" s="247"/>
      <c r="HS4" s="247"/>
      <c r="HT4" s="247"/>
      <c r="HU4" s="247"/>
      <c r="HV4" s="247"/>
      <c r="HW4" s="247"/>
      <c r="HX4" s="247"/>
      <c r="HY4" s="247"/>
      <c r="HZ4" s="247"/>
      <c r="IA4" s="247"/>
      <c r="IB4" s="247"/>
      <c r="IC4" s="247"/>
      <c r="ID4" s="247"/>
      <c r="IE4" s="247"/>
      <c r="IF4" s="247"/>
      <c r="IG4" s="247"/>
      <c r="IH4" s="247"/>
      <c r="II4" s="247"/>
      <c r="IJ4" s="247"/>
      <c r="IK4" s="247"/>
      <c r="IL4" s="247"/>
      <c r="IM4" s="247"/>
      <c r="IN4" s="247"/>
      <c r="IO4" s="247"/>
    </row>
    <row r="5" spans="1:249" s="248" customFormat="1" ht="15" customHeight="1" thickBot="1" x14ac:dyDescent="0.2">
      <c r="A5" s="242"/>
      <c r="B5" s="243"/>
      <c r="C5" s="244"/>
      <c r="D5" s="243"/>
      <c r="E5" s="245"/>
      <c r="F5" s="284"/>
      <c r="G5" s="317"/>
      <c r="H5" s="318"/>
      <c r="I5" s="319"/>
      <c r="J5" s="318"/>
      <c r="K5" s="320"/>
      <c r="L5" s="284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  <c r="EL5" s="247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  <c r="FF5" s="247"/>
      <c r="FG5" s="247"/>
      <c r="FH5" s="247"/>
      <c r="FI5" s="247"/>
      <c r="FJ5" s="247"/>
      <c r="FK5" s="247"/>
      <c r="FL5" s="247"/>
      <c r="FM5" s="247"/>
      <c r="FN5" s="247"/>
      <c r="FO5" s="247"/>
      <c r="FP5" s="247"/>
      <c r="FQ5" s="247"/>
      <c r="FR5" s="247"/>
      <c r="FS5" s="247"/>
      <c r="FT5" s="247"/>
      <c r="FU5" s="247"/>
      <c r="FV5" s="247"/>
      <c r="FW5" s="247"/>
      <c r="FX5" s="247"/>
      <c r="FY5" s="247"/>
      <c r="FZ5" s="247"/>
      <c r="GA5" s="247"/>
      <c r="GB5" s="247"/>
      <c r="GC5" s="247"/>
      <c r="GD5" s="247"/>
      <c r="GE5" s="247"/>
      <c r="GF5" s="247"/>
      <c r="GG5" s="247"/>
      <c r="GH5" s="247"/>
      <c r="GI5" s="247"/>
      <c r="GJ5" s="247"/>
      <c r="GK5" s="247"/>
      <c r="GL5" s="247"/>
      <c r="GM5" s="247"/>
      <c r="GN5" s="247"/>
      <c r="GO5" s="247"/>
      <c r="GP5" s="247"/>
      <c r="GQ5" s="247"/>
      <c r="GR5" s="247"/>
      <c r="GS5" s="247"/>
      <c r="GT5" s="247"/>
      <c r="GU5" s="247"/>
      <c r="GV5" s="247"/>
      <c r="GW5" s="247"/>
      <c r="GX5" s="247"/>
      <c r="GY5" s="247"/>
      <c r="GZ5" s="247"/>
      <c r="HA5" s="247"/>
      <c r="HB5" s="247"/>
      <c r="HC5" s="247"/>
      <c r="HD5" s="247"/>
      <c r="HE5" s="247"/>
      <c r="HF5" s="247"/>
      <c r="HG5" s="247"/>
      <c r="HH5" s="247"/>
      <c r="HI5" s="247"/>
      <c r="HJ5" s="247"/>
      <c r="HK5" s="247"/>
      <c r="HL5" s="247"/>
      <c r="HM5" s="247"/>
      <c r="HN5" s="247"/>
      <c r="HO5" s="247"/>
      <c r="HP5" s="247"/>
      <c r="HQ5" s="247"/>
      <c r="HR5" s="247"/>
      <c r="HS5" s="247"/>
      <c r="HT5" s="247"/>
      <c r="HU5" s="247"/>
      <c r="HV5" s="247"/>
      <c r="HW5" s="247"/>
      <c r="HX5" s="247"/>
      <c r="HY5" s="247"/>
      <c r="HZ5" s="247"/>
      <c r="IA5" s="247"/>
      <c r="IB5" s="247"/>
      <c r="IC5" s="247"/>
      <c r="ID5" s="247"/>
      <c r="IE5" s="247"/>
      <c r="IF5" s="247"/>
      <c r="IG5" s="247"/>
      <c r="IH5" s="247"/>
      <c r="II5" s="247"/>
      <c r="IJ5" s="247"/>
      <c r="IK5" s="247"/>
      <c r="IL5" s="247"/>
      <c r="IM5" s="247"/>
      <c r="IN5" s="247"/>
      <c r="IO5" s="247"/>
    </row>
    <row r="6" spans="1:249" s="247" customFormat="1" ht="21" customHeight="1" thickBot="1" x14ac:dyDescent="0.25">
      <c r="A6" s="386" t="s">
        <v>137</v>
      </c>
      <c r="B6" s="387"/>
      <c r="C6" s="387"/>
      <c r="D6" s="387"/>
      <c r="E6" s="388"/>
      <c r="F6" s="284"/>
      <c r="G6" s="386" t="s">
        <v>138</v>
      </c>
      <c r="H6" s="387"/>
      <c r="I6" s="387"/>
      <c r="J6" s="387"/>
      <c r="K6" s="388"/>
      <c r="L6" s="284"/>
    </row>
    <row r="7" spans="1:249" s="249" customFormat="1" ht="36.5" customHeight="1" x14ac:dyDescent="0.15">
      <c r="A7" s="260" t="s">
        <v>22</v>
      </c>
      <c r="B7" s="261" t="s">
        <v>23</v>
      </c>
      <c r="C7" s="261" t="s">
        <v>24</v>
      </c>
      <c r="D7" s="261" t="s">
        <v>25</v>
      </c>
      <c r="E7" s="262" t="s">
        <v>26</v>
      </c>
      <c r="F7" s="101"/>
      <c r="G7" s="260" t="s">
        <v>22</v>
      </c>
      <c r="H7" s="261" t="s">
        <v>23</v>
      </c>
      <c r="I7" s="261" t="s">
        <v>24</v>
      </c>
      <c r="J7" s="261" t="s">
        <v>25</v>
      </c>
      <c r="K7" s="262" t="s">
        <v>26</v>
      </c>
      <c r="L7" s="101"/>
    </row>
    <row r="8" spans="1:249" ht="14" x14ac:dyDescent="0.15">
      <c r="A8" s="263" t="s">
        <v>27</v>
      </c>
      <c r="B8" s="252"/>
      <c r="C8" s="252"/>
      <c r="D8" s="252"/>
      <c r="E8" s="264">
        <f>SUM(E9:E13)</f>
        <v>0</v>
      </c>
      <c r="G8" s="263" t="s">
        <v>27</v>
      </c>
      <c r="H8" s="252"/>
      <c r="I8" s="252"/>
      <c r="J8" s="252"/>
      <c r="K8" s="264">
        <f>SUM(K9:K13)</f>
        <v>0</v>
      </c>
    </row>
    <row r="9" spans="1:249" ht="14" x14ac:dyDescent="0.15">
      <c r="A9" s="265" t="s">
        <v>28</v>
      </c>
      <c r="B9" s="253"/>
      <c r="C9" s="254"/>
      <c r="D9" s="255"/>
      <c r="E9" s="266">
        <f>B9*D9</f>
        <v>0</v>
      </c>
      <c r="G9" s="265" t="s">
        <v>28</v>
      </c>
      <c r="H9" s="253"/>
      <c r="I9" s="254"/>
      <c r="J9" s="255"/>
      <c r="K9" s="266">
        <f>H9*J9</f>
        <v>0</v>
      </c>
    </row>
    <row r="10" spans="1:249" ht="28" x14ac:dyDescent="0.15">
      <c r="A10" s="267" t="s">
        <v>121</v>
      </c>
      <c r="B10" s="253"/>
      <c r="C10" s="256"/>
      <c r="D10" s="255"/>
      <c r="E10" s="266">
        <f>B10*D10</f>
        <v>0</v>
      </c>
      <c r="G10" s="267" t="s">
        <v>121</v>
      </c>
      <c r="H10" s="253"/>
      <c r="I10" s="256"/>
      <c r="J10" s="255"/>
      <c r="K10" s="266">
        <f>H10*J10</f>
        <v>0</v>
      </c>
    </row>
    <row r="11" spans="1:249" ht="14" x14ac:dyDescent="0.15">
      <c r="A11" s="265" t="s">
        <v>29</v>
      </c>
      <c r="B11" s="253"/>
      <c r="C11" s="256"/>
      <c r="D11" s="255"/>
      <c r="E11" s="266">
        <f>B11*D11</f>
        <v>0</v>
      </c>
      <c r="G11" s="265" t="s">
        <v>29</v>
      </c>
      <c r="H11" s="253"/>
      <c r="I11" s="256"/>
      <c r="J11" s="255"/>
      <c r="K11" s="266">
        <f>H11*J11</f>
        <v>0</v>
      </c>
    </row>
    <row r="12" spans="1:249" ht="14" x14ac:dyDescent="0.15">
      <c r="A12" s="265" t="s">
        <v>30</v>
      </c>
      <c r="B12" s="253"/>
      <c r="C12" s="256"/>
      <c r="D12" s="255"/>
      <c r="E12" s="266">
        <f>B12*D12</f>
        <v>0</v>
      </c>
      <c r="G12" s="265" t="s">
        <v>30</v>
      </c>
      <c r="H12" s="253"/>
      <c r="I12" s="256"/>
      <c r="J12" s="255"/>
      <c r="K12" s="266">
        <f>H12*J12</f>
        <v>0</v>
      </c>
    </row>
    <row r="13" spans="1:249" ht="14" x14ac:dyDescent="0.15">
      <c r="A13" s="268" t="s">
        <v>119</v>
      </c>
      <c r="B13" s="253"/>
      <c r="C13" s="256"/>
      <c r="D13" s="255"/>
      <c r="E13" s="266">
        <f>B13*D13</f>
        <v>0</v>
      </c>
      <c r="G13" s="268" t="s">
        <v>119</v>
      </c>
      <c r="H13" s="253"/>
      <c r="I13" s="256"/>
      <c r="J13" s="255"/>
      <c r="K13" s="266">
        <f>H13*J13</f>
        <v>0</v>
      </c>
    </row>
    <row r="14" spans="1:249" ht="14" x14ac:dyDescent="0.15">
      <c r="A14" s="263" t="s">
        <v>31</v>
      </c>
      <c r="B14" s="252"/>
      <c r="C14" s="252"/>
      <c r="D14" s="252"/>
      <c r="E14" s="264">
        <f>SUM(E15:E19)</f>
        <v>0</v>
      </c>
      <c r="G14" s="263" t="s">
        <v>31</v>
      </c>
      <c r="H14" s="252"/>
      <c r="I14" s="252"/>
      <c r="J14" s="252"/>
      <c r="K14" s="264">
        <f>SUM(K15:K19)</f>
        <v>0</v>
      </c>
    </row>
    <row r="15" spans="1:249" ht="14" x14ac:dyDescent="0.15">
      <c r="A15" s="269" t="s">
        <v>91</v>
      </c>
      <c r="B15" s="256"/>
      <c r="C15" s="257"/>
      <c r="D15" s="256"/>
      <c r="E15" s="266">
        <f>C15</f>
        <v>0</v>
      </c>
      <c r="G15" s="269" t="s">
        <v>91</v>
      </c>
      <c r="H15" s="256"/>
      <c r="I15" s="257"/>
      <c r="J15" s="256"/>
      <c r="K15" s="266">
        <f>I15</f>
        <v>0</v>
      </c>
    </row>
    <row r="16" spans="1:249" ht="14" x14ac:dyDescent="0.15">
      <c r="A16" s="269" t="s">
        <v>92</v>
      </c>
      <c r="B16" s="256"/>
      <c r="C16" s="257"/>
      <c r="D16" s="256"/>
      <c r="E16" s="266">
        <f>C16</f>
        <v>0</v>
      </c>
      <c r="G16" s="269" t="s">
        <v>92</v>
      </c>
      <c r="H16" s="256"/>
      <c r="I16" s="257"/>
      <c r="J16" s="256"/>
      <c r="K16" s="266">
        <f>I16</f>
        <v>0</v>
      </c>
    </row>
    <row r="17" spans="1:249" ht="14" x14ac:dyDescent="0.15">
      <c r="A17" s="269" t="s">
        <v>32</v>
      </c>
      <c r="B17" s="256"/>
      <c r="C17" s="257"/>
      <c r="D17" s="256"/>
      <c r="E17" s="266">
        <f>C17</f>
        <v>0</v>
      </c>
      <c r="G17" s="269" t="s">
        <v>32</v>
      </c>
      <c r="H17" s="256"/>
      <c r="I17" s="257"/>
      <c r="J17" s="256"/>
      <c r="K17" s="266">
        <f>I17</f>
        <v>0</v>
      </c>
    </row>
    <row r="18" spans="1:249" ht="14" x14ac:dyDescent="0.15">
      <c r="A18" s="269" t="s">
        <v>33</v>
      </c>
      <c r="B18" s="256"/>
      <c r="C18" s="257"/>
      <c r="D18" s="256"/>
      <c r="E18" s="266">
        <f>C18</f>
        <v>0</v>
      </c>
      <c r="G18" s="269" t="s">
        <v>33</v>
      </c>
      <c r="H18" s="256"/>
      <c r="I18" s="257"/>
      <c r="J18" s="256"/>
      <c r="K18" s="266">
        <f>I18</f>
        <v>0</v>
      </c>
    </row>
    <row r="19" spans="1:249" ht="14" x14ac:dyDescent="0.15">
      <c r="A19" s="269" t="s">
        <v>34</v>
      </c>
      <c r="B19" s="256"/>
      <c r="C19" s="257"/>
      <c r="D19" s="256"/>
      <c r="E19" s="266">
        <f>C19</f>
        <v>0</v>
      </c>
      <c r="G19" s="269" t="s">
        <v>34</v>
      </c>
      <c r="H19" s="256"/>
      <c r="I19" s="257"/>
      <c r="J19" s="256"/>
      <c r="K19" s="266">
        <f>I19</f>
        <v>0</v>
      </c>
    </row>
    <row r="20" spans="1:249" ht="14" x14ac:dyDescent="0.15">
      <c r="A20" s="263" t="s">
        <v>35</v>
      </c>
      <c r="B20" s="252"/>
      <c r="C20" s="252"/>
      <c r="D20" s="252"/>
      <c r="E20" s="264">
        <f>E21</f>
        <v>0</v>
      </c>
      <c r="G20" s="263" t="s">
        <v>35</v>
      </c>
      <c r="H20" s="252"/>
      <c r="I20" s="252"/>
      <c r="J20" s="252"/>
      <c r="K20" s="264">
        <f>K21</f>
        <v>0</v>
      </c>
    </row>
    <row r="21" spans="1:249" ht="14" x14ac:dyDescent="0.15">
      <c r="A21" s="268" t="s">
        <v>93</v>
      </c>
      <c r="B21" s="254"/>
      <c r="C21" s="253"/>
      <c r="D21" s="256"/>
      <c r="E21" s="266">
        <f>C21</f>
        <v>0</v>
      </c>
      <c r="G21" s="268" t="s">
        <v>93</v>
      </c>
      <c r="H21" s="254"/>
      <c r="I21" s="253"/>
      <c r="J21" s="256"/>
      <c r="K21" s="266">
        <f>I21</f>
        <v>0</v>
      </c>
    </row>
    <row r="22" spans="1:249" ht="14" x14ac:dyDescent="0.15">
      <c r="A22" s="263" t="s">
        <v>36</v>
      </c>
      <c r="B22" s="258"/>
      <c r="C22" s="258"/>
      <c r="D22" s="258"/>
      <c r="E22" s="264">
        <f>SUM(E23:E25)</f>
        <v>0</v>
      </c>
      <c r="G22" s="263" t="s">
        <v>36</v>
      </c>
      <c r="H22" s="258"/>
      <c r="I22" s="258"/>
      <c r="J22" s="258"/>
      <c r="K22" s="264">
        <f>SUM(K23:K25)</f>
        <v>0</v>
      </c>
    </row>
    <row r="23" spans="1:249" ht="14" x14ac:dyDescent="0.15">
      <c r="A23" s="270" t="s">
        <v>37</v>
      </c>
      <c r="B23" s="256"/>
      <c r="C23" s="253"/>
      <c r="D23" s="259"/>
      <c r="E23" s="266">
        <f>C23*D23</f>
        <v>0</v>
      </c>
      <c r="G23" s="270" t="s">
        <v>37</v>
      </c>
      <c r="H23" s="256"/>
      <c r="I23" s="253"/>
      <c r="J23" s="259"/>
      <c r="K23" s="266">
        <f>I23*J23</f>
        <v>0</v>
      </c>
    </row>
    <row r="24" spans="1:249" ht="14" x14ac:dyDescent="0.15">
      <c r="A24" s="271" t="s">
        <v>105</v>
      </c>
      <c r="B24" s="256"/>
      <c r="C24" s="253"/>
      <c r="D24" s="259"/>
      <c r="E24" s="266">
        <f>C24*D24</f>
        <v>0</v>
      </c>
      <c r="G24" s="271" t="s">
        <v>105</v>
      </c>
      <c r="H24" s="256"/>
      <c r="I24" s="253"/>
      <c r="J24" s="259"/>
      <c r="K24" s="266">
        <f>I24*J24</f>
        <v>0</v>
      </c>
    </row>
    <row r="25" spans="1:249" ht="14" x14ac:dyDescent="0.15">
      <c r="A25" s="271" t="s">
        <v>120</v>
      </c>
      <c r="B25" s="256"/>
      <c r="C25" s="253"/>
      <c r="D25" s="255"/>
      <c r="E25" s="266">
        <f>C25*D25</f>
        <v>0</v>
      </c>
      <c r="G25" s="271" t="s">
        <v>120</v>
      </c>
      <c r="H25" s="256"/>
      <c r="I25" s="253"/>
      <c r="J25" s="255"/>
      <c r="K25" s="266">
        <f>I25*J25</f>
        <v>0</v>
      </c>
    </row>
    <row r="26" spans="1:249" s="23" customFormat="1" ht="14" x14ac:dyDescent="0.15">
      <c r="A26" s="263" t="s">
        <v>38</v>
      </c>
      <c r="B26" s="258"/>
      <c r="C26" s="258"/>
      <c r="D26" s="258"/>
      <c r="E26" s="264">
        <f>SUM(E27:E28)</f>
        <v>0</v>
      </c>
      <c r="F26" s="284"/>
      <c r="G26" s="263" t="s">
        <v>38</v>
      </c>
      <c r="H26" s="258"/>
      <c r="I26" s="258"/>
      <c r="J26" s="258"/>
      <c r="K26" s="264">
        <f>SUM(K27:K28)</f>
        <v>0</v>
      </c>
      <c r="L26" s="284"/>
    </row>
    <row r="27" spans="1:249" s="23" customFormat="1" ht="14" x14ac:dyDescent="0.15">
      <c r="A27" s="265" t="s">
        <v>39</v>
      </c>
      <c r="B27" s="254"/>
      <c r="C27" s="253"/>
      <c r="D27" s="254"/>
      <c r="E27" s="266">
        <f>C27</f>
        <v>0</v>
      </c>
      <c r="F27" s="284"/>
      <c r="G27" s="265" t="s">
        <v>39</v>
      </c>
      <c r="H27" s="254"/>
      <c r="I27" s="253"/>
      <c r="J27" s="254"/>
      <c r="K27" s="266">
        <f>I27</f>
        <v>0</v>
      </c>
      <c r="L27" s="284"/>
    </row>
    <row r="28" spans="1:249" s="23" customFormat="1" ht="14" x14ac:dyDescent="0.15">
      <c r="A28" s="269" t="s">
        <v>40</v>
      </c>
      <c r="B28" s="254"/>
      <c r="C28" s="253"/>
      <c r="D28" s="254"/>
      <c r="E28" s="266">
        <f>C28</f>
        <v>0</v>
      </c>
      <c r="F28" s="284"/>
      <c r="G28" s="269" t="s">
        <v>40</v>
      </c>
      <c r="H28" s="254"/>
      <c r="I28" s="253"/>
      <c r="J28" s="254"/>
      <c r="K28" s="266">
        <f>I28</f>
        <v>0</v>
      </c>
      <c r="L28" s="284"/>
    </row>
    <row r="29" spans="1:249" ht="29" thickBot="1" x14ac:dyDescent="0.2">
      <c r="A29" s="272" t="s">
        <v>134</v>
      </c>
      <c r="B29" s="273"/>
      <c r="C29" s="273"/>
      <c r="D29" s="273"/>
      <c r="E29" s="274">
        <f>(E8+E14+E20+E22+E26)*0.04</f>
        <v>0</v>
      </c>
      <c r="G29" s="272" t="s">
        <v>134</v>
      </c>
      <c r="H29" s="273"/>
      <c r="I29" s="273"/>
      <c r="J29" s="273"/>
      <c r="K29" s="274">
        <f>(K8+K14+K20+K22+K26)*0.04</f>
        <v>0</v>
      </c>
    </row>
    <row r="30" spans="1:249" s="286" customFormat="1" ht="27" customHeight="1" thickBot="1" x14ac:dyDescent="0.2">
      <c r="A30" s="284"/>
      <c r="B30" s="284"/>
      <c r="C30" s="284"/>
      <c r="D30" s="284"/>
      <c r="E30" s="285"/>
      <c r="F30" s="284"/>
      <c r="G30" s="284"/>
      <c r="H30" s="284"/>
      <c r="I30" s="284"/>
      <c r="J30" s="284"/>
      <c r="K30" s="285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  <c r="DN30" s="284"/>
      <c r="DO30" s="284"/>
      <c r="DP30" s="284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  <c r="EC30" s="284"/>
      <c r="ED30" s="284"/>
      <c r="EE30" s="284"/>
      <c r="EF30" s="284"/>
      <c r="EG30" s="284"/>
      <c r="EH30" s="284"/>
      <c r="EI30" s="284"/>
      <c r="EJ30" s="284"/>
      <c r="EK30" s="284"/>
      <c r="EL30" s="284"/>
      <c r="EM30" s="284"/>
      <c r="EN30" s="284"/>
      <c r="EO30" s="284"/>
      <c r="EP30" s="284"/>
      <c r="EQ30" s="284"/>
      <c r="ER30" s="284"/>
      <c r="ES30" s="284"/>
      <c r="ET30" s="284"/>
      <c r="EU30" s="284"/>
      <c r="EV30" s="284"/>
      <c r="EW30" s="284"/>
      <c r="EX30" s="284"/>
      <c r="EY30" s="284"/>
      <c r="EZ30" s="284"/>
      <c r="FA30" s="284"/>
      <c r="FB30" s="284"/>
      <c r="FC30" s="284"/>
      <c r="FD30" s="284"/>
      <c r="FE30" s="284"/>
      <c r="FF30" s="284"/>
      <c r="FG30" s="284"/>
      <c r="FH30" s="284"/>
      <c r="FI30" s="284"/>
      <c r="FJ30" s="284"/>
      <c r="FK30" s="284"/>
      <c r="FL30" s="284"/>
      <c r="FM30" s="284"/>
      <c r="FN30" s="284"/>
      <c r="FO30" s="284"/>
      <c r="FP30" s="284"/>
      <c r="FQ30" s="284"/>
      <c r="FR30" s="284"/>
      <c r="FS30" s="284"/>
      <c r="FT30" s="284"/>
      <c r="FU30" s="284"/>
      <c r="FV30" s="284"/>
      <c r="FW30" s="284"/>
      <c r="FX30" s="284"/>
      <c r="FY30" s="284"/>
      <c r="FZ30" s="284"/>
      <c r="GA30" s="284"/>
      <c r="GB30" s="284"/>
      <c r="GC30" s="284"/>
      <c r="GD30" s="284"/>
      <c r="GE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  <c r="GQ30" s="284"/>
      <c r="GR30" s="284"/>
      <c r="GS30" s="284"/>
      <c r="GT30" s="284"/>
      <c r="GU30" s="284"/>
      <c r="GV30" s="284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  <c r="HS30" s="284"/>
      <c r="HT30" s="284"/>
      <c r="HU30" s="284"/>
      <c r="HV30" s="284"/>
      <c r="HW30" s="284"/>
      <c r="HX30" s="284"/>
      <c r="HY30" s="284"/>
      <c r="HZ30" s="284"/>
      <c r="IA30" s="284"/>
      <c r="IB30" s="284"/>
      <c r="IC30" s="284"/>
      <c r="ID30" s="284"/>
      <c r="IE30" s="284"/>
      <c r="IF30" s="284"/>
      <c r="IG30" s="284"/>
      <c r="IH30" s="284"/>
      <c r="II30" s="284"/>
      <c r="IJ30" s="284"/>
      <c r="IK30" s="284"/>
      <c r="IL30" s="284"/>
      <c r="IM30" s="284"/>
      <c r="IN30" s="284"/>
      <c r="IO30" s="284"/>
    </row>
    <row r="31" spans="1:249" ht="17" thickBot="1" x14ac:dyDescent="0.25">
      <c r="A31" s="386" t="s">
        <v>241</v>
      </c>
      <c r="B31" s="387"/>
      <c r="C31" s="387"/>
      <c r="D31" s="387"/>
      <c r="E31" s="388"/>
      <c r="G31" s="386" t="s">
        <v>354</v>
      </c>
      <c r="H31" s="387"/>
      <c r="I31" s="387"/>
      <c r="J31" s="387"/>
      <c r="K31" s="388"/>
    </row>
    <row r="32" spans="1:249" ht="27" customHeight="1" x14ac:dyDescent="0.15">
      <c r="A32" s="276" t="s">
        <v>238</v>
      </c>
      <c r="B32" s="277" t="s">
        <v>237</v>
      </c>
      <c r="C32" s="277" t="s">
        <v>240</v>
      </c>
      <c r="D32" s="277" t="s">
        <v>239</v>
      </c>
      <c r="E32" s="278">
        <f>SUM(E33:E35)</f>
        <v>0</v>
      </c>
      <c r="G32" s="276" t="s">
        <v>199</v>
      </c>
      <c r="H32" s="277" t="s">
        <v>237</v>
      </c>
      <c r="I32" s="277" t="s">
        <v>240</v>
      </c>
      <c r="J32" s="277" t="s">
        <v>239</v>
      </c>
      <c r="K32" s="278">
        <f>SUM(K33:K35)</f>
        <v>0</v>
      </c>
    </row>
    <row r="33" spans="1:249" ht="15" customHeight="1" x14ac:dyDescent="0.15">
      <c r="A33" s="279"/>
      <c r="B33" s="132"/>
      <c r="C33" s="132"/>
      <c r="D33" s="275"/>
      <c r="E33" s="266">
        <f>D33</f>
        <v>0</v>
      </c>
      <c r="G33" s="279" t="s">
        <v>200</v>
      </c>
      <c r="H33" s="132"/>
      <c r="I33" s="132"/>
      <c r="J33" s="275"/>
      <c r="K33" s="266">
        <f>I33</f>
        <v>0</v>
      </c>
    </row>
    <row r="34" spans="1:249" ht="13" customHeight="1" x14ac:dyDescent="0.15">
      <c r="A34" s="279"/>
      <c r="B34" s="132"/>
      <c r="C34" s="132"/>
      <c r="D34" s="275"/>
      <c r="E34" s="266">
        <f>D34</f>
        <v>0</v>
      </c>
      <c r="G34" s="279" t="s">
        <v>201</v>
      </c>
      <c r="H34" s="132"/>
      <c r="I34" s="132"/>
      <c r="J34" s="275"/>
      <c r="K34" s="266">
        <f>I34</f>
        <v>0</v>
      </c>
    </row>
    <row r="35" spans="1:249" ht="13" customHeight="1" thickBot="1" x14ac:dyDescent="0.2">
      <c r="A35" s="280"/>
      <c r="B35" s="281"/>
      <c r="C35" s="281"/>
      <c r="D35" s="282"/>
      <c r="E35" s="283">
        <f>D35</f>
        <v>0</v>
      </c>
      <c r="G35" s="280" t="s">
        <v>202</v>
      </c>
      <c r="H35" s="281"/>
      <c r="I35" s="281"/>
      <c r="J35" s="282"/>
      <c r="K35" s="283">
        <f>I35</f>
        <v>0</v>
      </c>
    </row>
    <row r="36" spans="1:249" s="286" customFormat="1" ht="27" customHeight="1" thickBot="1" x14ac:dyDescent="0.2">
      <c r="A36" s="284"/>
      <c r="B36" s="284"/>
      <c r="C36" s="284"/>
      <c r="D36" s="284"/>
      <c r="E36" s="285"/>
      <c r="F36" s="284"/>
      <c r="G36" s="284"/>
      <c r="H36" s="284"/>
      <c r="I36" s="284"/>
      <c r="J36" s="284"/>
      <c r="K36" s="285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  <c r="EC36" s="284"/>
      <c r="ED36" s="284"/>
      <c r="EE36" s="284"/>
      <c r="EF36" s="284"/>
      <c r="EG36" s="284"/>
      <c r="EH36" s="284"/>
      <c r="EI36" s="284"/>
      <c r="EJ36" s="284"/>
      <c r="EK36" s="284"/>
      <c r="EL36" s="284"/>
      <c r="EM36" s="284"/>
      <c r="EN36" s="284"/>
      <c r="EO36" s="284"/>
      <c r="EP36" s="284"/>
      <c r="EQ36" s="284"/>
      <c r="ER36" s="284"/>
      <c r="ES36" s="284"/>
      <c r="ET36" s="284"/>
      <c r="EU36" s="284"/>
      <c r="EV36" s="284"/>
      <c r="EW36" s="284"/>
      <c r="EX36" s="284"/>
      <c r="EY36" s="284"/>
      <c r="EZ36" s="284"/>
      <c r="FA36" s="284"/>
      <c r="FB36" s="284"/>
      <c r="FC36" s="284"/>
      <c r="FD36" s="284"/>
      <c r="FE36" s="284"/>
      <c r="FF36" s="284"/>
      <c r="FG36" s="284"/>
      <c r="FH36" s="284"/>
      <c r="FI36" s="284"/>
      <c r="FJ36" s="284"/>
      <c r="FK36" s="284"/>
      <c r="FL36" s="284"/>
      <c r="FM36" s="284"/>
      <c r="FN36" s="284"/>
      <c r="FO36" s="284"/>
      <c r="FP36" s="284"/>
      <c r="FQ36" s="284"/>
      <c r="FR36" s="284"/>
      <c r="FS36" s="284"/>
      <c r="FT36" s="284"/>
      <c r="FU36" s="284"/>
      <c r="FV36" s="284"/>
      <c r="FW36" s="284"/>
      <c r="FX36" s="284"/>
      <c r="FY36" s="284"/>
      <c r="FZ36" s="284"/>
      <c r="GA36" s="284"/>
      <c r="GB36" s="284"/>
      <c r="GC36" s="284"/>
      <c r="GD36" s="284"/>
      <c r="GE36" s="284"/>
      <c r="GF36" s="284"/>
      <c r="GG36" s="284"/>
      <c r="GH36" s="284"/>
      <c r="GI36" s="284"/>
      <c r="GJ36" s="284"/>
      <c r="GK36" s="284"/>
      <c r="GL36" s="284"/>
      <c r="GM36" s="284"/>
      <c r="GN36" s="284"/>
      <c r="GO36" s="284"/>
      <c r="GP36" s="284"/>
      <c r="GQ36" s="284"/>
      <c r="GR36" s="284"/>
      <c r="GS36" s="284"/>
      <c r="GT36" s="284"/>
      <c r="GU36" s="284"/>
      <c r="GV36" s="284"/>
      <c r="GW36" s="284"/>
      <c r="GX36" s="284"/>
      <c r="GY36" s="284"/>
      <c r="GZ36" s="284"/>
      <c r="HA36" s="284"/>
      <c r="HB36" s="284"/>
      <c r="HC36" s="284"/>
      <c r="HD36" s="284"/>
      <c r="HE36" s="284"/>
      <c r="HF36" s="284"/>
      <c r="HG36" s="284"/>
      <c r="HH36" s="284"/>
      <c r="HI36" s="284"/>
      <c r="HJ36" s="284"/>
      <c r="HK36" s="284"/>
      <c r="HL36" s="284"/>
      <c r="HM36" s="284"/>
      <c r="HN36" s="284"/>
      <c r="HO36" s="284"/>
      <c r="HP36" s="284"/>
      <c r="HQ36" s="284"/>
      <c r="HR36" s="284"/>
      <c r="HS36" s="284"/>
      <c r="HT36" s="284"/>
      <c r="HU36" s="284"/>
      <c r="HV36" s="284"/>
      <c r="HW36" s="284"/>
      <c r="HX36" s="284"/>
      <c r="HY36" s="284"/>
      <c r="HZ36" s="284"/>
      <c r="IA36" s="284"/>
      <c r="IB36" s="284"/>
      <c r="IC36" s="284"/>
      <c r="ID36" s="284"/>
      <c r="IE36" s="284"/>
      <c r="IF36" s="284"/>
      <c r="IG36" s="284"/>
      <c r="IH36" s="284"/>
      <c r="II36" s="284"/>
      <c r="IJ36" s="284"/>
      <c r="IK36" s="284"/>
      <c r="IL36" s="284"/>
      <c r="IM36" s="284"/>
      <c r="IN36" s="284"/>
      <c r="IO36" s="284"/>
    </row>
    <row r="37" spans="1:249" ht="16" customHeight="1" thickBot="1" x14ac:dyDescent="0.25">
      <c r="A37" s="386" t="s">
        <v>242</v>
      </c>
      <c r="B37" s="387"/>
      <c r="C37" s="387"/>
      <c r="D37" s="387"/>
      <c r="E37" s="388"/>
      <c r="G37" s="386" t="s">
        <v>355</v>
      </c>
      <c r="H37" s="387"/>
      <c r="I37" s="387"/>
      <c r="J37" s="387"/>
      <c r="K37" s="388"/>
    </row>
    <row r="38" spans="1:249" ht="25" customHeight="1" x14ac:dyDescent="0.15">
      <c r="A38" s="288" t="s">
        <v>45</v>
      </c>
      <c r="B38" s="399" t="s">
        <v>46</v>
      </c>
      <c r="C38" s="397"/>
      <c r="D38" s="397" t="s">
        <v>47</v>
      </c>
      <c r="E38" s="398"/>
      <c r="G38" s="288" t="s">
        <v>45</v>
      </c>
      <c r="H38" s="399" t="s">
        <v>46</v>
      </c>
      <c r="I38" s="397"/>
      <c r="J38" s="397" t="s">
        <v>47</v>
      </c>
      <c r="K38" s="398"/>
    </row>
    <row r="39" spans="1:249" s="23" customFormat="1" ht="14" x14ac:dyDescent="0.15">
      <c r="A39" s="268" t="s">
        <v>106</v>
      </c>
      <c r="B39" s="389">
        <f>C15</f>
        <v>0</v>
      </c>
      <c r="C39" s="389"/>
      <c r="D39" s="393"/>
      <c r="E39" s="394"/>
      <c r="F39" s="284"/>
      <c r="G39" s="268" t="s">
        <v>106</v>
      </c>
      <c r="H39" s="389">
        <f>I15</f>
        <v>0</v>
      </c>
      <c r="I39" s="389"/>
      <c r="J39" s="393"/>
      <c r="K39" s="394"/>
      <c r="L39" s="284"/>
    </row>
    <row r="40" spans="1:249" ht="14" x14ac:dyDescent="0.15">
      <c r="A40" s="268" t="s">
        <v>107</v>
      </c>
      <c r="B40" s="389">
        <f>C16</f>
        <v>0</v>
      </c>
      <c r="C40" s="389"/>
      <c r="D40" s="393"/>
      <c r="E40" s="394"/>
      <c r="G40" s="268" t="s">
        <v>107</v>
      </c>
      <c r="H40" s="389">
        <f>I16</f>
        <v>0</v>
      </c>
      <c r="I40" s="389"/>
      <c r="J40" s="393"/>
      <c r="K40" s="394"/>
    </row>
    <row r="41" spans="1:249" ht="14" x14ac:dyDescent="0.15">
      <c r="A41" s="269" t="s">
        <v>48</v>
      </c>
      <c r="B41" s="389">
        <f>C17</f>
        <v>0</v>
      </c>
      <c r="C41" s="389"/>
      <c r="D41" s="393"/>
      <c r="E41" s="394"/>
      <c r="G41" s="269" t="s">
        <v>48</v>
      </c>
      <c r="H41" s="389">
        <f>I17</f>
        <v>0</v>
      </c>
      <c r="I41" s="389"/>
      <c r="J41" s="393"/>
      <c r="K41" s="394"/>
    </row>
    <row r="42" spans="1:249" ht="14" x14ac:dyDescent="0.15">
      <c r="A42" s="269" t="s">
        <v>49</v>
      </c>
      <c r="B42" s="389">
        <f>C18</f>
        <v>0</v>
      </c>
      <c r="C42" s="389"/>
      <c r="D42" s="393"/>
      <c r="E42" s="394"/>
      <c r="G42" s="269" t="s">
        <v>49</v>
      </c>
      <c r="H42" s="389">
        <f>I18</f>
        <v>0</v>
      </c>
      <c r="I42" s="389"/>
      <c r="J42" s="393"/>
      <c r="K42" s="394"/>
    </row>
    <row r="43" spans="1:249" s="27" customFormat="1" ht="15" customHeight="1" x14ac:dyDescent="0.15">
      <c r="A43" s="269" t="s">
        <v>50</v>
      </c>
      <c r="B43" s="389">
        <f>C19</f>
        <v>0</v>
      </c>
      <c r="C43" s="389"/>
      <c r="D43" s="393"/>
      <c r="E43" s="394"/>
      <c r="F43" s="287"/>
      <c r="G43" s="269" t="s">
        <v>50</v>
      </c>
      <c r="H43" s="389">
        <f>I19</f>
        <v>0</v>
      </c>
      <c r="I43" s="389"/>
      <c r="J43" s="393"/>
      <c r="K43" s="394"/>
      <c r="L43" s="287"/>
    </row>
    <row r="44" spans="1:249" ht="13" customHeight="1" thickBot="1" x14ac:dyDescent="0.2">
      <c r="A44" s="289" t="s">
        <v>51</v>
      </c>
      <c r="B44" s="391">
        <f>SUM(B39:C43)</f>
        <v>0</v>
      </c>
      <c r="C44" s="391"/>
      <c r="D44" s="380"/>
      <c r="E44" s="381"/>
      <c r="G44" s="289" t="s">
        <v>51</v>
      </c>
      <c r="H44" s="391">
        <f>SUM(H39:I43)</f>
        <v>0</v>
      </c>
      <c r="I44" s="391"/>
      <c r="J44" s="380"/>
      <c r="K44" s="381"/>
    </row>
    <row r="45" spans="1:249" s="286" customFormat="1" ht="31" customHeight="1" thickBot="1" x14ac:dyDescent="0.2">
      <c r="A45" s="284"/>
      <c r="B45" s="284"/>
      <c r="C45" s="284"/>
      <c r="D45" s="284"/>
      <c r="E45" s="307"/>
      <c r="F45" s="284"/>
      <c r="G45" s="284"/>
      <c r="H45" s="284"/>
      <c r="I45" s="284"/>
      <c r="J45" s="284"/>
      <c r="K45" s="307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  <c r="EO45" s="284"/>
      <c r="EP45" s="284"/>
      <c r="EQ45" s="284"/>
      <c r="ER45" s="284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4"/>
      <c r="FI45" s="284"/>
      <c r="FJ45" s="284"/>
      <c r="FK45" s="284"/>
      <c r="FL45" s="284"/>
      <c r="FM45" s="284"/>
      <c r="FN45" s="284"/>
      <c r="FO45" s="284"/>
      <c r="FP45" s="284"/>
      <c r="FQ45" s="284"/>
      <c r="FR45" s="284"/>
      <c r="FS45" s="284"/>
      <c r="FT45" s="284"/>
      <c r="FU45" s="284"/>
      <c r="FV45" s="284"/>
      <c r="FW45" s="284"/>
      <c r="FX45" s="284"/>
      <c r="FY45" s="284"/>
      <c r="FZ45" s="284"/>
      <c r="GA45" s="284"/>
      <c r="GB45" s="284"/>
      <c r="GC45" s="284"/>
      <c r="GD45" s="284"/>
      <c r="GE45" s="284"/>
      <c r="GF45" s="284"/>
      <c r="GG45" s="284"/>
      <c r="GH45" s="284"/>
      <c r="GI45" s="284"/>
      <c r="GJ45" s="284"/>
      <c r="GK45" s="284"/>
      <c r="GL45" s="284"/>
      <c r="GM45" s="284"/>
      <c r="GN45" s="284"/>
      <c r="GO45" s="284"/>
      <c r="GP45" s="284"/>
      <c r="GQ45" s="284"/>
      <c r="GR45" s="284"/>
      <c r="GS45" s="284"/>
      <c r="GT45" s="284"/>
      <c r="GU45" s="284"/>
      <c r="GV45" s="284"/>
      <c r="GW45" s="284"/>
      <c r="GX45" s="284"/>
      <c r="GY45" s="284"/>
      <c r="GZ45" s="284"/>
      <c r="HA45" s="284"/>
      <c r="HB45" s="284"/>
      <c r="HC45" s="284"/>
      <c r="HD45" s="284"/>
      <c r="HE45" s="284"/>
      <c r="HF45" s="284"/>
      <c r="HG45" s="284"/>
      <c r="HH45" s="284"/>
      <c r="HI45" s="284"/>
      <c r="HJ45" s="284"/>
      <c r="HK45" s="284"/>
      <c r="HL45" s="284"/>
      <c r="HM45" s="284"/>
      <c r="HN45" s="284"/>
      <c r="HO45" s="284"/>
      <c r="HP45" s="284"/>
      <c r="HQ45" s="284"/>
      <c r="HR45" s="284"/>
      <c r="HS45" s="284"/>
      <c r="HT45" s="284"/>
      <c r="HU45" s="284"/>
      <c r="HV45" s="284"/>
      <c r="HW45" s="284"/>
      <c r="HX45" s="284"/>
      <c r="HY45" s="284"/>
      <c r="HZ45" s="284"/>
      <c r="IA45" s="284"/>
      <c r="IB45" s="284"/>
      <c r="IC45" s="284"/>
      <c r="ID45" s="284"/>
      <c r="IE45" s="284"/>
      <c r="IF45" s="284"/>
      <c r="IG45" s="284"/>
      <c r="IH45" s="284"/>
      <c r="II45" s="284"/>
      <c r="IJ45" s="284"/>
      <c r="IK45" s="284"/>
      <c r="IL45" s="284"/>
      <c r="IM45" s="284"/>
      <c r="IN45" s="284"/>
      <c r="IO45" s="284"/>
    </row>
    <row r="46" spans="1:249" ht="16" customHeight="1" thickBot="1" x14ac:dyDescent="0.25">
      <c r="A46" s="386" t="s">
        <v>351</v>
      </c>
      <c r="B46" s="387"/>
      <c r="C46" s="387"/>
      <c r="D46" s="387"/>
      <c r="E46" s="388"/>
      <c r="G46" s="386" t="s">
        <v>356</v>
      </c>
      <c r="H46" s="387"/>
      <c r="I46" s="387"/>
      <c r="J46" s="387"/>
      <c r="K46" s="388"/>
    </row>
    <row r="47" spans="1:249" ht="12.75" customHeight="1" x14ac:dyDescent="0.15">
      <c r="A47" s="290" t="s">
        <v>298</v>
      </c>
      <c r="B47" s="250"/>
      <c r="C47" s="250"/>
      <c r="D47" s="250"/>
      <c r="E47" s="291">
        <f>E48+E32</f>
        <v>0</v>
      </c>
      <c r="G47" s="290" t="s">
        <v>41</v>
      </c>
      <c r="H47" s="250"/>
      <c r="I47" s="250"/>
      <c r="J47" s="250"/>
      <c r="K47" s="291">
        <f>K48+K32</f>
        <v>0</v>
      </c>
    </row>
    <row r="48" spans="1:249" ht="12.75" customHeight="1" x14ac:dyDescent="0.15">
      <c r="A48" s="290" t="s">
        <v>243</v>
      </c>
      <c r="B48" s="250"/>
      <c r="C48" s="250"/>
      <c r="D48" s="250"/>
      <c r="E48" s="291">
        <f>E8+E14+E20+E22+E26+E29</f>
        <v>0</v>
      </c>
      <c r="G48" s="290" t="s">
        <v>122</v>
      </c>
      <c r="H48" s="250"/>
      <c r="I48" s="250"/>
      <c r="J48" s="250"/>
      <c r="K48" s="291">
        <f>K8+K14+K20+K22+K26+K29</f>
        <v>0</v>
      </c>
    </row>
    <row r="49" spans="1:249" ht="12.75" customHeight="1" x14ac:dyDescent="0.15">
      <c r="A49" s="292"/>
      <c r="B49" s="24"/>
      <c r="C49" s="297"/>
      <c r="D49" s="297"/>
      <c r="E49" s="298"/>
      <c r="G49" s="292"/>
      <c r="H49" s="24"/>
      <c r="I49" s="297"/>
      <c r="J49" s="297"/>
      <c r="K49" s="298"/>
    </row>
    <row r="50" spans="1:249" ht="12.75" customHeight="1" x14ac:dyDescent="0.15">
      <c r="A50" s="293" t="s">
        <v>42</v>
      </c>
      <c r="B50" s="251">
        <f>E48</f>
        <v>0</v>
      </c>
      <c r="C50" s="97"/>
      <c r="D50" s="97"/>
      <c r="E50" s="299"/>
      <c r="G50" s="293" t="s">
        <v>42</v>
      </c>
      <c r="H50" s="251">
        <f>K48</f>
        <v>0</v>
      </c>
      <c r="I50" s="97"/>
      <c r="J50" s="97"/>
      <c r="K50" s="299"/>
    </row>
    <row r="51" spans="1:249" ht="14" customHeight="1" thickBot="1" x14ac:dyDescent="0.2">
      <c r="A51" s="294" t="s">
        <v>43</v>
      </c>
      <c r="B51" s="295">
        <f>B50/8</f>
        <v>0</v>
      </c>
      <c r="C51" s="296" t="s">
        <v>44</v>
      </c>
      <c r="D51" s="300"/>
      <c r="E51" s="301"/>
      <c r="G51" s="294" t="s">
        <v>43</v>
      </c>
      <c r="H51" s="295">
        <f>H50/8</f>
        <v>0</v>
      </c>
      <c r="I51" s="296" t="s">
        <v>44</v>
      </c>
      <c r="J51" s="300"/>
      <c r="K51" s="301"/>
    </row>
    <row r="52" spans="1:249" s="286" customFormat="1" ht="29" customHeight="1" thickBot="1" x14ac:dyDescent="0.2">
      <c r="A52" s="284"/>
      <c r="B52" s="284"/>
      <c r="C52" s="284"/>
      <c r="D52" s="284"/>
      <c r="E52" s="307"/>
      <c r="F52" s="284"/>
      <c r="G52" s="284"/>
      <c r="H52" s="284"/>
      <c r="I52" s="284"/>
      <c r="J52" s="284"/>
      <c r="K52" s="307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  <c r="EO52" s="284"/>
      <c r="EP52" s="284"/>
      <c r="EQ52" s="284"/>
      <c r="ER52" s="284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4"/>
      <c r="FI52" s="284"/>
      <c r="FJ52" s="284"/>
      <c r="FK52" s="284"/>
      <c r="FL52" s="284"/>
      <c r="FM52" s="284"/>
      <c r="FN52" s="284"/>
      <c r="FO52" s="284"/>
      <c r="FP52" s="284"/>
      <c r="FQ52" s="284"/>
      <c r="FR52" s="284"/>
      <c r="FS52" s="284"/>
      <c r="FT52" s="284"/>
      <c r="FU52" s="284"/>
      <c r="FV52" s="284"/>
      <c r="FW52" s="284"/>
      <c r="FX52" s="284"/>
      <c r="FY52" s="284"/>
      <c r="FZ52" s="284"/>
      <c r="GA52" s="284"/>
      <c r="GB52" s="284"/>
      <c r="GC52" s="284"/>
      <c r="GD52" s="284"/>
      <c r="GE52" s="284"/>
      <c r="GF52" s="284"/>
      <c r="GG52" s="284"/>
      <c r="GH52" s="284"/>
      <c r="GI52" s="284"/>
      <c r="GJ52" s="284"/>
      <c r="GK52" s="284"/>
      <c r="GL52" s="284"/>
      <c r="GM52" s="284"/>
      <c r="GN52" s="284"/>
      <c r="GO52" s="284"/>
      <c r="GP52" s="284"/>
      <c r="GQ52" s="284"/>
      <c r="GR52" s="284"/>
      <c r="GS52" s="284"/>
      <c r="GT52" s="284"/>
      <c r="GU52" s="284"/>
      <c r="GV52" s="284"/>
      <c r="GW52" s="284"/>
      <c r="GX52" s="284"/>
      <c r="GY52" s="284"/>
      <c r="GZ52" s="284"/>
      <c r="HA52" s="284"/>
      <c r="HB52" s="284"/>
      <c r="HC52" s="284"/>
      <c r="HD52" s="284"/>
      <c r="HE52" s="284"/>
      <c r="HF52" s="284"/>
      <c r="HG52" s="284"/>
      <c r="HH52" s="284"/>
      <c r="HI52" s="284"/>
      <c r="HJ52" s="284"/>
      <c r="HK52" s="284"/>
      <c r="HL52" s="284"/>
      <c r="HM52" s="284"/>
      <c r="HN52" s="284"/>
      <c r="HO52" s="284"/>
      <c r="HP52" s="284"/>
      <c r="HQ52" s="284"/>
      <c r="HR52" s="284"/>
      <c r="HS52" s="284"/>
      <c r="HT52" s="284"/>
      <c r="HU52" s="284"/>
      <c r="HV52" s="284"/>
      <c r="HW52" s="284"/>
      <c r="HX52" s="284"/>
      <c r="HY52" s="284"/>
      <c r="HZ52" s="284"/>
      <c r="IA52" s="284"/>
      <c r="IB52" s="284"/>
      <c r="IC52" s="284"/>
      <c r="ID52" s="284"/>
      <c r="IE52" s="284"/>
      <c r="IF52" s="284"/>
      <c r="IG52" s="284"/>
      <c r="IH52" s="284"/>
      <c r="II52" s="284"/>
      <c r="IJ52" s="284"/>
      <c r="IK52" s="284"/>
      <c r="IL52" s="284"/>
      <c r="IM52" s="284"/>
      <c r="IN52" s="284"/>
      <c r="IO52" s="284"/>
    </row>
    <row r="53" spans="1:249" ht="16" customHeight="1" thickBot="1" x14ac:dyDescent="0.25">
      <c r="A53" s="386" t="s">
        <v>139</v>
      </c>
      <c r="B53" s="387"/>
      <c r="C53" s="387"/>
      <c r="D53" s="387"/>
      <c r="E53" s="388"/>
    </row>
    <row r="54" spans="1:249" ht="14" x14ac:dyDescent="0.15">
      <c r="A54" s="308" t="s">
        <v>352</v>
      </c>
      <c r="B54" s="390" t="s">
        <v>52</v>
      </c>
      <c r="C54" s="390"/>
      <c r="D54" s="382" t="s">
        <v>240</v>
      </c>
      <c r="E54" s="383"/>
    </row>
    <row r="55" spans="1:249" ht="14" x14ac:dyDescent="0.15">
      <c r="A55" s="303" t="s">
        <v>94</v>
      </c>
      <c r="B55" s="389"/>
      <c r="C55" s="389"/>
      <c r="D55" s="384"/>
      <c r="E55" s="385"/>
    </row>
    <row r="56" spans="1:249" ht="13" customHeight="1" x14ac:dyDescent="0.15">
      <c r="A56" s="304" t="s">
        <v>53</v>
      </c>
      <c r="B56" s="389"/>
      <c r="C56" s="389"/>
      <c r="D56" s="378"/>
      <c r="E56" s="379"/>
    </row>
    <row r="57" spans="1:249" ht="13" customHeight="1" x14ac:dyDescent="0.15">
      <c r="A57" s="304" t="s">
        <v>54</v>
      </c>
      <c r="B57" s="389"/>
      <c r="C57" s="389"/>
      <c r="D57" s="378"/>
      <c r="E57" s="379"/>
    </row>
    <row r="58" spans="1:249" ht="13" customHeight="1" x14ac:dyDescent="0.15">
      <c r="A58" s="304" t="s">
        <v>55</v>
      </c>
      <c r="B58" s="389"/>
      <c r="C58" s="389"/>
      <c r="D58" s="378"/>
      <c r="E58" s="379"/>
    </row>
    <row r="59" spans="1:249" ht="14" x14ac:dyDescent="0.15">
      <c r="A59" s="304" t="s">
        <v>56</v>
      </c>
      <c r="B59" s="389"/>
      <c r="C59" s="389"/>
      <c r="D59" s="378"/>
      <c r="E59" s="379"/>
    </row>
    <row r="60" spans="1:249" ht="14" x14ac:dyDescent="0.15">
      <c r="A60" s="304" t="s">
        <v>57</v>
      </c>
      <c r="B60" s="389"/>
      <c r="C60" s="389"/>
      <c r="D60" s="378"/>
      <c r="E60" s="379"/>
    </row>
    <row r="61" spans="1:249" ht="14" x14ac:dyDescent="0.15">
      <c r="A61" s="302" t="s">
        <v>51</v>
      </c>
      <c r="B61" s="401">
        <f>SUM(B55:C60)</f>
        <v>0</v>
      </c>
      <c r="C61" s="401"/>
      <c r="D61" s="384"/>
      <c r="E61" s="385"/>
    </row>
    <row r="62" spans="1:249" ht="14" x14ac:dyDescent="0.15">
      <c r="A62" s="305" t="s">
        <v>302</v>
      </c>
      <c r="B62" s="400">
        <f>B55+(IF(D56="Finance la collectivité",B56,0))+(IF(D57="Finance la collectivité",B57,0))+(IF(D58="Finance la collectivité",B58,0))+(IF(D59="Finance la collectivité",B59,0))+(IF(D60="Finance la collectivité",B60,0))</f>
        <v>0</v>
      </c>
      <c r="C62" s="400"/>
      <c r="D62" s="402"/>
      <c r="E62" s="403"/>
    </row>
    <row r="63" spans="1:249" ht="29" thickBot="1" x14ac:dyDescent="0.2">
      <c r="A63" s="306" t="s">
        <v>303</v>
      </c>
      <c r="B63" s="392">
        <f>(IF(D57="Finance la collectivité",0,B57))+(IF(D58="Finance la collectivité",0,B58))+(IF(D59="Finance la collectivité",0,B59))+(IF(D60="Finance la collectivité",0,B60))+(IF(D56="Finance la collectivité",0,B56))</f>
        <v>0</v>
      </c>
      <c r="C63" s="392"/>
      <c r="D63" s="404"/>
      <c r="E63" s="405"/>
    </row>
    <row r="71" spans="1:5" x14ac:dyDescent="0.15">
      <c r="A71" s="246"/>
      <c r="B71" s="246"/>
      <c r="C71" s="246"/>
      <c r="D71" s="246"/>
      <c r="E71" s="246"/>
    </row>
    <row r="72" spans="1:5" x14ac:dyDescent="0.15">
      <c r="A72" s="246"/>
      <c r="B72" s="246"/>
      <c r="C72" s="246"/>
      <c r="D72" s="246"/>
      <c r="E72" s="246"/>
    </row>
    <row r="73" spans="1:5" x14ac:dyDescent="0.15">
      <c r="A73" s="246"/>
      <c r="B73" s="246"/>
      <c r="C73" s="246"/>
      <c r="D73" s="246"/>
      <c r="E73" s="246"/>
    </row>
    <row r="74" spans="1:5" x14ac:dyDescent="0.15">
      <c r="A74" s="246"/>
      <c r="B74" s="246"/>
      <c r="C74" s="246"/>
      <c r="D74" s="246"/>
      <c r="E74" s="246"/>
    </row>
    <row r="75" spans="1:5" x14ac:dyDescent="0.15">
      <c r="A75" s="246"/>
      <c r="B75" s="246"/>
      <c r="C75" s="246"/>
      <c r="D75" s="246"/>
      <c r="E75" s="246"/>
    </row>
    <row r="76" spans="1:5" x14ac:dyDescent="0.15">
      <c r="A76" s="246"/>
      <c r="B76" s="246"/>
      <c r="C76" s="246"/>
      <c r="D76" s="246"/>
      <c r="E76" s="246"/>
    </row>
    <row r="77" spans="1:5" x14ac:dyDescent="0.15">
      <c r="A77" s="246"/>
      <c r="B77" s="246"/>
      <c r="C77" s="246"/>
      <c r="D77" s="246"/>
      <c r="E77" s="246"/>
    </row>
    <row r="78" spans="1:5" x14ac:dyDescent="0.15">
      <c r="A78" s="246"/>
      <c r="B78" s="246"/>
      <c r="C78" s="246"/>
      <c r="D78" s="246"/>
      <c r="E78" s="246"/>
    </row>
    <row r="79" spans="1:5" x14ac:dyDescent="0.15">
      <c r="A79" s="246"/>
      <c r="B79" s="246"/>
      <c r="C79" s="246"/>
      <c r="D79" s="246"/>
      <c r="E79" s="246"/>
    </row>
    <row r="80" spans="1:5" x14ac:dyDescent="0.15">
      <c r="A80" s="246"/>
      <c r="B80" s="246"/>
      <c r="C80" s="246"/>
      <c r="D80" s="246"/>
      <c r="E80" s="246"/>
    </row>
    <row r="81" spans="1:5" x14ac:dyDescent="0.15">
      <c r="A81" s="246"/>
      <c r="B81" s="246"/>
      <c r="C81" s="246"/>
      <c r="D81" s="246"/>
      <c r="E81" s="246"/>
    </row>
  </sheetData>
  <sheetProtection selectLockedCells="1" selectUnlockedCells="1"/>
  <mergeCells count="60">
    <mergeCell ref="H42:I42"/>
    <mergeCell ref="H43:I43"/>
    <mergeCell ref="H44:I44"/>
    <mergeCell ref="J43:K43"/>
    <mergeCell ref="B42:C42"/>
    <mergeCell ref="D42:E42"/>
    <mergeCell ref="G37:K37"/>
    <mergeCell ref="J39:K39"/>
    <mergeCell ref="J40:K40"/>
    <mergeCell ref="J41:K41"/>
    <mergeCell ref="B39:C39"/>
    <mergeCell ref="D39:E39"/>
    <mergeCell ref="B40:C40"/>
    <mergeCell ref="D38:E38"/>
    <mergeCell ref="B38:C38"/>
    <mergeCell ref="A37:E37"/>
    <mergeCell ref="J42:K42"/>
    <mergeCell ref="D40:E40"/>
    <mergeCell ref="H38:I38"/>
    <mergeCell ref="J38:K38"/>
    <mergeCell ref="G1:K1"/>
    <mergeCell ref="G2:K2"/>
    <mergeCell ref="G6:K6"/>
    <mergeCell ref="B41:C41"/>
    <mergeCell ref="D41:E41"/>
    <mergeCell ref="A1:E1"/>
    <mergeCell ref="A2:E2"/>
    <mergeCell ref="A6:E6"/>
    <mergeCell ref="A31:E31"/>
    <mergeCell ref="G31:K31"/>
    <mergeCell ref="H39:I39"/>
    <mergeCell ref="H40:I40"/>
    <mergeCell ref="H41:I41"/>
    <mergeCell ref="B63:C63"/>
    <mergeCell ref="D43:E43"/>
    <mergeCell ref="D61:E61"/>
    <mergeCell ref="D56:E56"/>
    <mergeCell ref="D57:E57"/>
    <mergeCell ref="B60:C60"/>
    <mergeCell ref="B62:C62"/>
    <mergeCell ref="B59:C59"/>
    <mergeCell ref="B58:C58"/>
    <mergeCell ref="B57:C57"/>
    <mergeCell ref="B56:C56"/>
    <mergeCell ref="B61:C61"/>
    <mergeCell ref="A46:E46"/>
    <mergeCell ref="D62:E63"/>
    <mergeCell ref="B55:C55"/>
    <mergeCell ref="B54:C54"/>
    <mergeCell ref="B44:C44"/>
    <mergeCell ref="A53:E53"/>
    <mergeCell ref="B43:C43"/>
    <mergeCell ref="D58:E58"/>
    <mergeCell ref="D59:E59"/>
    <mergeCell ref="D60:E60"/>
    <mergeCell ref="D44:E44"/>
    <mergeCell ref="J44:K44"/>
    <mergeCell ref="D54:E54"/>
    <mergeCell ref="D55:E55"/>
    <mergeCell ref="G46:K46"/>
  </mergeCells>
  <phoneticPr fontId="26" type="noConversion"/>
  <conditionalFormatting sqref="E47">
    <cfRule type="cellIs" dxfId="1" priority="7" stopIfTrue="1" operator="lessThan">
      <formula>$E$48</formula>
    </cfRule>
  </conditionalFormatting>
  <conditionalFormatting sqref="K47">
    <cfRule type="cellIs" dxfId="0" priority="2" stopIfTrue="1" operator="lessThan">
      <formula>$E$48</formula>
    </cfRule>
  </conditionalFormatting>
  <pageMargins left="0.70866141732283461" right="0.70866141732283461" top="0.74803149606299213" bottom="0.74803149606299213" header="0.31496062992125984" footer="0.31496062992125984"/>
  <pageSetup paperSize="9" scale="49" firstPageNumber="0" fitToWidth="0" orientation="landscape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A53CFB-9648-0247-87BD-B502E20B1B77}">
          <x14:formula1>
            <xm:f>Listes!$O$2:$O$5</xm:f>
          </x14:formula1>
          <xm:sqref>D56:E56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8"/>
  <sheetViews>
    <sheetView zoomScaleSheetLayoutView="81" workbookViewId="0">
      <selection activeCell="J17" sqref="J17"/>
    </sheetView>
  </sheetViews>
  <sheetFormatPr baseColWidth="10" defaultColWidth="9.6640625" defaultRowHeight="13" x14ac:dyDescent="0.15"/>
  <cols>
    <col min="1" max="1" width="33.5" style="28" customWidth="1"/>
    <col min="2" max="2" width="10.33203125" style="28" customWidth="1"/>
    <col min="3" max="3" width="11.6640625" style="25" customWidth="1"/>
    <col min="4" max="4" width="11.5" style="25" customWidth="1"/>
    <col min="5" max="5" width="9.6640625" style="25"/>
    <col min="6" max="6" width="29.1640625" style="25" customWidth="1"/>
    <col min="7" max="16384" width="9.6640625" style="25"/>
  </cols>
  <sheetData>
    <row r="1" spans="1:9" ht="30" customHeight="1" x14ac:dyDescent="0.15">
      <c r="A1" s="406" t="s">
        <v>353</v>
      </c>
      <c r="B1" s="406"/>
      <c r="C1" s="406"/>
      <c r="D1" s="406"/>
      <c r="F1" s="406" t="s">
        <v>124</v>
      </c>
      <c r="G1" s="406"/>
      <c r="H1" s="406"/>
      <c r="I1" s="406"/>
    </row>
    <row r="2" spans="1:9" ht="6.75" customHeight="1" thickBot="1" x14ac:dyDescent="0.2">
      <c r="A2" s="25"/>
      <c r="G2" s="28"/>
    </row>
    <row r="3" spans="1:9" ht="30.75" customHeight="1" x14ac:dyDescent="0.15">
      <c r="A3" s="29" t="s">
        <v>108</v>
      </c>
      <c r="B3" s="30" t="s">
        <v>58</v>
      </c>
      <c r="C3" s="30" t="s">
        <v>59</v>
      </c>
      <c r="D3" s="31" t="s">
        <v>51</v>
      </c>
      <c r="F3" s="153" t="s">
        <v>251</v>
      </c>
      <c r="G3" s="30" t="s">
        <v>58</v>
      </c>
      <c r="H3" s="30" t="s">
        <v>59</v>
      </c>
      <c r="I3" s="31" t="s">
        <v>51</v>
      </c>
    </row>
    <row r="4" spans="1:9" ht="26" customHeight="1" x14ac:dyDescent="0.15">
      <c r="A4" s="32" t="s">
        <v>60</v>
      </c>
      <c r="B4" s="33"/>
      <c r="C4" s="34"/>
      <c r="D4" s="35">
        <f>B4*C4</f>
        <v>0</v>
      </c>
      <c r="F4" s="80" t="s">
        <v>125</v>
      </c>
      <c r="G4" s="33"/>
      <c r="H4" s="34"/>
      <c r="I4" s="35">
        <f>G4*H4</f>
        <v>0</v>
      </c>
    </row>
    <row r="5" spans="1:9" ht="26" customHeight="1" x14ac:dyDescent="0.15">
      <c r="A5" s="32" t="s">
        <v>61</v>
      </c>
      <c r="B5" s="33"/>
      <c r="C5" s="34"/>
      <c r="D5" s="35">
        <f t="shared" ref="D5:D12" si="0">B5*C5</f>
        <v>0</v>
      </c>
      <c r="F5" s="80" t="s">
        <v>126</v>
      </c>
      <c r="G5" s="33"/>
      <c r="H5" s="34"/>
      <c r="I5" s="35">
        <f t="shared" ref="I5:I12" si="1">G5*H5</f>
        <v>0</v>
      </c>
    </row>
    <row r="6" spans="1:9" ht="26" customHeight="1" x14ac:dyDescent="0.15">
      <c r="A6" s="32" t="s">
        <v>62</v>
      </c>
      <c r="B6" s="33"/>
      <c r="C6" s="34"/>
      <c r="D6" s="35">
        <f t="shared" si="0"/>
        <v>0</v>
      </c>
      <c r="F6" s="80" t="s">
        <v>127</v>
      </c>
      <c r="G6" s="33"/>
      <c r="H6" s="34"/>
      <c r="I6" s="35">
        <f t="shared" si="1"/>
        <v>0</v>
      </c>
    </row>
    <row r="7" spans="1:9" ht="42" x14ac:dyDescent="0.15">
      <c r="A7" s="32" t="s">
        <v>63</v>
      </c>
      <c r="B7" s="33"/>
      <c r="C7" s="34"/>
      <c r="D7" s="35">
        <f t="shared" si="0"/>
        <v>0</v>
      </c>
      <c r="F7" s="80" t="s">
        <v>128</v>
      </c>
      <c r="G7" s="33"/>
      <c r="H7" s="34"/>
      <c r="I7" s="35">
        <f t="shared" si="1"/>
        <v>0</v>
      </c>
    </row>
    <row r="8" spans="1:9" ht="28" x14ac:dyDescent="0.15">
      <c r="A8" s="32" t="s">
        <v>64</v>
      </c>
      <c r="B8" s="33"/>
      <c r="C8" s="34"/>
      <c r="D8" s="35">
        <f t="shared" si="0"/>
        <v>0</v>
      </c>
      <c r="F8" s="82" t="s">
        <v>129</v>
      </c>
      <c r="G8" s="33"/>
      <c r="H8" s="34"/>
      <c r="I8" s="35">
        <f t="shared" si="1"/>
        <v>0</v>
      </c>
    </row>
    <row r="9" spans="1:9" ht="42" x14ac:dyDescent="0.15">
      <c r="A9" s="32" t="s">
        <v>65</v>
      </c>
      <c r="B9" s="33"/>
      <c r="C9" s="34"/>
      <c r="D9" s="35">
        <f t="shared" si="0"/>
        <v>0</v>
      </c>
      <c r="F9" s="82" t="s">
        <v>129</v>
      </c>
      <c r="G9" s="33"/>
      <c r="H9" s="34"/>
      <c r="I9" s="35">
        <f t="shared" si="1"/>
        <v>0</v>
      </c>
    </row>
    <row r="10" spans="1:9" ht="39" customHeight="1" x14ac:dyDescent="0.15">
      <c r="A10" s="32" t="s">
        <v>66</v>
      </c>
      <c r="B10" s="33"/>
      <c r="C10" s="34"/>
      <c r="D10" s="35">
        <f t="shared" si="0"/>
        <v>0</v>
      </c>
      <c r="F10" s="82" t="s">
        <v>129</v>
      </c>
      <c r="G10" s="33"/>
      <c r="H10" s="34"/>
      <c r="I10" s="35">
        <f t="shared" si="1"/>
        <v>0</v>
      </c>
    </row>
    <row r="11" spans="1:9" ht="39" customHeight="1" x14ac:dyDescent="0.15">
      <c r="A11" s="32" t="s">
        <v>67</v>
      </c>
      <c r="B11" s="33"/>
      <c r="C11" s="34"/>
      <c r="D11" s="35">
        <f t="shared" si="0"/>
        <v>0</v>
      </c>
      <c r="F11" s="82" t="s">
        <v>129</v>
      </c>
      <c r="G11" s="33"/>
      <c r="H11" s="34"/>
      <c r="I11" s="35">
        <f t="shared" si="1"/>
        <v>0</v>
      </c>
    </row>
    <row r="12" spans="1:9" ht="39" customHeight="1" x14ac:dyDescent="0.15">
      <c r="A12" s="32" t="s">
        <v>68</v>
      </c>
      <c r="B12" s="33"/>
      <c r="C12" s="34"/>
      <c r="D12" s="35">
        <f t="shared" si="0"/>
        <v>0</v>
      </c>
      <c r="F12" s="82" t="s">
        <v>129</v>
      </c>
      <c r="G12" s="33"/>
      <c r="H12" s="34"/>
      <c r="I12" s="35">
        <f t="shared" si="1"/>
        <v>0</v>
      </c>
    </row>
    <row r="13" spans="1:9" ht="17" customHeight="1" thickBot="1" x14ac:dyDescent="0.2">
      <c r="A13" s="40" t="s">
        <v>70</v>
      </c>
      <c r="B13" s="33"/>
      <c r="C13" s="34"/>
      <c r="D13" s="35">
        <f>B13*C13</f>
        <v>0</v>
      </c>
      <c r="F13" s="36" t="s">
        <v>69</v>
      </c>
      <c r="G13" s="37"/>
      <c r="H13" s="38"/>
      <c r="I13" s="39">
        <f>SUM(I4:I12)</f>
        <v>0</v>
      </c>
    </row>
    <row r="14" spans="1:9" ht="17" customHeight="1" x14ac:dyDescent="0.15">
      <c r="A14" s="40" t="s">
        <v>71</v>
      </c>
      <c r="B14" s="33"/>
      <c r="C14" s="34"/>
      <c r="D14" s="35">
        <f t="shared" ref="D14:D21" si="2">B14*C14</f>
        <v>0</v>
      </c>
    </row>
    <row r="15" spans="1:9" ht="17" customHeight="1" x14ac:dyDescent="0.15">
      <c r="A15" s="40" t="s">
        <v>72</v>
      </c>
      <c r="B15" s="33"/>
      <c r="C15" s="34"/>
      <c r="D15" s="35">
        <f t="shared" si="2"/>
        <v>0</v>
      </c>
    </row>
    <row r="16" spans="1:9" ht="17" customHeight="1" x14ac:dyDescent="0.15">
      <c r="A16" s="40" t="s">
        <v>73</v>
      </c>
      <c r="B16" s="33"/>
      <c r="C16" s="34"/>
      <c r="D16" s="35">
        <f t="shared" si="2"/>
        <v>0</v>
      </c>
    </row>
    <row r="17" spans="1:9" ht="27" customHeight="1" x14ac:dyDescent="0.15">
      <c r="A17" s="41" t="s">
        <v>74</v>
      </c>
      <c r="B17" s="33"/>
      <c r="C17" s="34"/>
      <c r="D17" s="35">
        <f t="shared" si="2"/>
        <v>0</v>
      </c>
    </row>
    <row r="18" spans="1:9" ht="27" customHeight="1" x14ac:dyDescent="0.15">
      <c r="A18" s="41" t="s">
        <v>74</v>
      </c>
      <c r="B18" s="33"/>
      <c r="C18" s="34"/>
      <c r="D18" s="35">
        <f t="shared" si="2"/>
        <v>0</v>
      </c>
    </row>
    <row r="19" spans="1:9" ht="27" customHeight="1" x14ac:dyDescent="0.15">
      <c r="A19" s="41" t="s">
        <v>74</v>
      </c>
      <c r="B19" s="33"/>
      <c r="C19" s="34"/>
      <c r="D19" s="35">
        <f t="shared" si="2"/>
        <v>0</v>
      </c>
    </row>
    <row r="20" spans="1:9" ht="27" customHeight="1" x14ac:dyDescent="0.15">
      <c r="A20" s="41" t="s">
        <v>74</v>
      </c>
      <c r="B20" s="33"/>
      <c r="C20" s="34"/>
      <c r="D20" s="35">
        <f t="shared" si="2"/>
        <v>0</v>
      </c>
    </row>
    <row r="21" spans="1:9" ht="27" customHeight="1" x14ac:dyDescent="0.15">
      <c r="A21" s="41" t="s">
        <v>74</v>
      </c>
      <c r="B21" s="33"/>
      <c r="C21" s="34"/>
      <c r="D21" s="35">
        <f t="shared" si="2"/>
        <v>0</v>
      </c>
    </row>
    <row r="22" spans="1:9" ht="20" customHeight="1" thickBot="1" x14ac:dyDescent="0.2">
      <c r="A22" s="36" t="s">
        <v>69</v>
      </c>
      <c r="B22" s="37"/>
      <c r="C22" s="38"/>
      <c r="D22" s="39">
        <f>SUM(D4:D21)</f>
        <v>0</v>
      </c>
    </row>
    <row r="23" spans="1:9" x14ac:dyDescent="0.15">
      <c r="F23" s="28"/>
      <c r="G23" s="28"/>
    </row>
    <row r="24" spans="1:9" s="42" customFormat="1" ht="27" customHeight="1" x14ac:dyDescent="0.15">
      <c r="A24" s="407" t="s">
        <v>109</v>
      </c>
      <c r="B24" s="407"/>
      <c r="C24" s="407"/>
      <c r="D24" s="407"/>
      <c r="F24" s="81"/>
      <c r="G24" s="81"/>
      <c r="H24" s="81"/>
      <c r="I24" s="81"/>
    </row>
    <row r="26" spans="1:9" x14ac:dyDescent="0.15">
      <c r="B26" s="73"/>
    </row>
    <row r="27" spans="1:9" x14ac:dyDescent="0.15">
      <c r="B27" s="73"/>
    </row>
    <row r="28" spans="1:9" x14ac:dyDescent="0.15">
      <c r="B28" s="74"/>
      <c r="D28" s="42"/>
    </row>
  </sheetData>
  <sheetProtection selectLockedCells="1" selectUnlockedCells="1"/>
  <mergeCells count="3">
    <mergeCell ref="A1:D1"/>
    <mergeCell ref="A24:D24"/>
    <mergeCell ref="F1:I1"/>
  </mergeCells>
  <phoneticPr fontId="26" type="noConversion"/>
  <hyperlinks>
    <hyperlink ref="A24" r:id="rId1" display="(1) Retrouvez la liste complète des fiches pour les opérations standardisées sur le site http://www.developpement-durable.gouv.fr/1-le-secteur-du-batiment.html" xr:uid="{00000000-0004-0000-0400-000000000000}"/>
  </hyperlinks>
  <pageMargins left="0.79027777777777775" right="0.79027777777777775" top="1.0305555555555554" bottom="1.0305555555555554" header="0.79027777777777775" footer="0.79027777777777775"/>
  <pageSetup paperSize="9" scale="73" firstPageNumber="0" fitToWidth="0" orientation="landscape"/>
  <headerFooter alignWithMargins="0">
    <oddHeader>&amp;C&amp;"Arial,Normal"&amp;A</oddHeader>
    <oddFooter>&amp;C&amp;"Arial,Normal"Page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23"/>
  <sheetViews>
    <sheetView zoomScale="120" zoomScaleNormal="120" zoomScaleSheetLayoutView="81" workbookViewId="0">
      <selection activeCell="E9" sqref="E9"/>
    </sheetView>
  </sheetViews>
  <sheetFormatPr baseColWidth="10" defaultColWidth="9.6640625" defaultRowHeight="16" x14ac:dyDescent="0.15"/>
  <cols>
    <col min="1" max="1" width="52.1640625" style="43" customWidth="1"/>
    <col min="2" max="2" width="7.5" style="44" customWidth="1"/>
    <col min="3" max="3" width="59.5" style="44" customWidth="1"/>
    <col min="4" max="16384" width="9.6640625" style="44"/>
  </cols>
  <sheetData>
    <row r="1" spans="1:4" ht="19" x14ac:dyDescent="0.15">
      <c r="A1" s="45" t="str">
        <f>CONCATENATE("SLIME : ",'1. Description générale'!B5)</f>
        <v xml:space="preserve">SLIME : </v>
      </c>
      <c r="B1" s="46"/>
      <c r="C1" s="47"/>
    </row>
    <row r="2" spans="1:4" ht="14" x14ac:dyDescent="0.15">
      <c r="A2" s="48" t="s">
        <v>75</v>
      </c>
      <c r="B2" s="49" t="s">
        <v>76</v>
      </c>
      <c r="C2" s="50" t="s">
        <v>77</v>
      </c>
    </row>
    <row r="3" spans="1:4" ht="28" x14ac:dyDescent="0.15">
      <c r="A3" s="51" t="s">
        <v>78</v>
      </c>
      <c r="B3" s="52"/>
      <c r="C3" s="53"/>
    </row>
    <row r="4" spans="1:4" ht="56" x14ac:dyDescent="0.15">
      <c r="A4" s="51" t="s">
        <v>79</v>
      </c>
      <c r="B4" s="52"/>
      <c r="C4" s="54"/>
    </row>
    <row r="5" spans="1:4" ht="42" x14ac:dyDescent="0.15">
      <c r="A5" s="55" t="s">
        <v>80</v>
      </c>
      <c r="B5" s="56"/>
      <c r="C5" s="57"/>
    </row>
    <row r="6" spans="1:4" ht="56" x14ac:dyDescent="0.15">
      <c r="A6" s="58" t="s">
        <v>81</v>
      </c>
      <c r="B6" s="59"/>
      <c r="C6" s="60"/>
    </row>
    <row r="7" spans="1:4" ht="42" x14ac:dyDescent="0.15">
      <c r="A7" s="93" t="s">
        <v>82</v>
      </c>
      <c r="B7" s="59"/>
      <c r="C7" s="60"/>
    </row>
    <row r="8" spans="1:4" ht="42" x14ac:dyDescent="0.15">
      <c r="A8" s="58" t="s">
        <v>83</v>
      </c>
      <c r="B8" s="59"/>
      <c r="C8" s="60"/>
    </row>
    <row r="9" spans="1:4" ht="14" x14ac:dyDescent="0.15">
      <c r="A9" s="61" t="s">
        <v>84</v>
      </c>
      <c r="B9" s="62"/>
      <c r="C9" s="63"/>
    </row>
    <row r="10" spans="1:4" ht="70" x14ac:dyDescent="0.15">
      <c r="A10" s="51" t="s">
        <v>85</v>
      </c>
      <c r="B10" s="52"/>
      <c r="C10" s="54"/>
    </row>
    <row r="11" spans="1:4" ht="84" x14ac:dyDescent="0.15">
      <c r="A11" s="83" t="s">
        <v>135</v>
      </c>
      <c r="B11" s="52"/>
      <c r="C11" s="54"/>
    </row>
    <row r="12" spans="1:4" ht="70" x14ac:dyDescent="0.15">
      <c r="A12" s="51" t="s">
        <v>86</v>
      </c>
      <c r="B12" s="52"/>
      <c r="C12" s="54"/>
      <c r="D12" s="87"/>
    </row>
    <row r="13" spans="1:4" ht="85" thickBot="1" x14ac:dyDescent="0.2">
      <c r="A13" s="64" t="s">
        <v>87</v>
      </c>
      <c r="B13" s="52"/>
      <c r="C13" s="54"/>
    </row>
    <row r="14" spans="1:4" ht="36" customHeight="1" thickBot="1" x14ac:dyDescent="0.2">
      <c r="A14" s="408" t="s">
        <v>90</v>
      </c>
      <c r="B14" s="130" t="e">
        <f>'1. Description générale'!D19</f>
        <v>#DIV/0!</v>
      </c>
      <c r="C14" s="66" t="str">
        <f>"ménages/1000 par an soit "&amp;'1. Description générale'!B19&amp;" ménages visités la première année."</f>
        <v>ménages/1000 par an soit  ménages visités la première année.</v>
      </c>
      <c r="D14" s="67"/>
    </row>
    <row r="15" spans="1:4" ht="13" customHeight="1" thickBot="1" x14ac:dyDescent="0.2">
      <c r="A15" s="409"/>
      <c r="B15" s="65" t="e">
        <f>'1. Description générale'!D20</f>
        <v>#DIV/0!</v>
      </c>
      <c r="C15" s="66" t="str">
        <f>"ménages/1000 par an soit "&amp;'1. Description générale'!B20&amp;" ménages visités la deuxième année."</f>
        <v>ménages/1000 par an soit  ménages visités la deuxième année.</v>
      </c>
      <c r="D15" s="67"/>
    </row>
    <row r="16" spans="1:4" ht="14" customHeight="1" thickBot="1" x14ac:dyDescent="0.2">
      <c r="A16" s="410"/>
      <c r="B16" s="65" t="e">
        <f>'1. Description générale'!#REF!</f>
        <v>#REF!</v>
      </c>
      <c r="C16" s="66" t="e">
        <f>"ménages/1000 par an soit "&amp;'1. Description générale'!#REF!&amp;" ménages visités la troisième année."</f>
        <v>#REF!</v>
      </c>
      <c r="D16" s="67"/>
    </row>
    <row r="17" spans="1:4" ht="15" thickBot="1" x14ac:dyDescent="0.2">
      <c r="A17" s="51" t="s">
        <v>88</v>
      </c>
      <c r="B17" s="52"/>
      <c r="C17" s="51"/>
    </row>
    <row r="18" spans="1:4" ht="42" x14ac:dyDescent="0.15">
      <c r="A18" s="84" t="s">
        <v>136</v>
      </c>
      <c r="B18" s="68"/>
      <c r="C18" s="69"/>
      <c r="D18" s="70"/>
    </row>
    <row r="19" spans="1:4" x14ac:dyDescent="0.15">
      <c r="B19" s="315" t="e">
        <f>'1. Description générale'!A14/'1. Description générale'!B21</f>
        <v>#DIV/0!</v>
      </c>
      <c r="C19" s="316" t="e">
        <f>"par ménage, dont "&amp;(ROUND('7. Fiche SLIME CLER'!B29,2))&amp;"€ pour les équipements"</f>
        <v>#DIV/0!</v>
      </c>
    </row>
    <row r="21" spans="1:4" x14ac:dyDescent="0.15">
      <c r="C21" s="73"/>
    </row>
    <row r="22" spans="1:4" x14ac:dyDescent="0.15">
      <c r="C22" s="73"/>
    </row>
    <row r="23" spans="1:4" x14ac:dyDescent="0.15">
      <c r="C23" s="74"/>
    </row>
  </sheetData>
  <sheetProtection selectLockedCells="1" selectUnlockedCells="1"/>
  <mergeCells count="1">
    <mergeCell ref="A14:A16"/>
  </mergeCells>
  <phoneticPr fontId="26" type="noConversion"/>
  <dataValidations count="1">
    <dataValidation type="list" operator="equal" allowBlank="1" sqref="B3:B4 B6:B13 B17" xr:uid="{00000000-0002-0000-0500-000000000000}">
      <formula1>"non,oui"</formula1>
      <formula2>0</formula2>
    </dataValidation>
  </dataValidations>
  <pageMargins left="0.39374999999999999" right="0.39374999999999999" top="0.65902777777777777" bottom="0.65902777777777777" header="0.39374999999999999" footer="0.39374999999999999"/>
  <pageSetup paperSize="9" scale="88" firstPageNumber="0" fitToWidth="0" orientation="landscape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T34"/>
  <sheetViews>
    <sheetView workbookViewId="0">
      <selection sqref="A1:F34"/>
    </sheetView>
  </sheetViews>
  <sheetFormatPr baseColWidth="10" defaultColWidth="10.1640625" defaultRowHeight="16" x14ac:dyDescent="0.2"/>
  <cols>
    <col min="1" max="1" width="34.6640625" style="154" customWidth="1"/>
    <col min="2" max="2" width="10.1640625" style="154" customWidth="1"/>
    <col min="3" max="3" width="9.83203125" style="154" customWidth="1"/>
    <col min="4" max="4" width="7.83203125" style="154" bestFit="1" customWidth="1"/>
    <col min="5" max="5" width="14.5" style="179" customWidth="1"/>
    <col min="6" max="6" width="17.5" style="179" customWidth="1"/>
    <col min="7" max="254" width="10.6640625" style="154" customWidth="1"/>
    <col min="255" max="16384" width="10.1640625" style="155"/>
  </cols>
  <sheetData>
    <row r="1" spans="1:254" ht="15" customHeight="1" x14ac:dyDescent="0.2">
      <c r="A1" s="413" t="s">
        <v>282</v>
      </c>
      <c r="B1" s="413"/>
      <c r="C1" s="413"/>
      <c r="D1" s="413"/>
      <c r="E1" s="413"/>
      <c r="F1" s="413"/>
    </row>
    <row r="2" spans="1:254" s="158" customFormat="1" ht="17" thickBot="1" x14ac:dyDescent="0.25">
      <c r="A2" s="156"/>
      <c r="B2" s="156"/>
      <c r="C2" s="156"/>
      <c r="D2" s="156"/>
      <c r="E2" s="156"/>
      <c r="F2" s="156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</row>
    <row r="3" spans="1:254" s="157" customFormat="1" ht="15" customHeight="1" x14ac:dyDescent="0.2">
      <c r="A3" s="420" t="s">
        <v>304</v>
      </c>
      <c r="B3" s="421"/>
      <c r="C3" s="421"/>
      <c r="D3" s="209">
        <f>'3. Budget'!C4</f>
        <v>0</v>
      </c>
      <c r="E3" s="210" t="str">
        <f>'3. Budget'!J4</f>
        <v>au</v>
      </c>
      <c r="F3" s="211">
        <f>'3. Budget'!E4</f>
        <v>-1</v>
      </c>
    </row>
    <row r="4" spans="1:254" s="163" customFormat="1" ht="56" x14ac:dyDescent="0.15">
      <c r="A4" s="159" t="s">
        <v>22</v>
      </c>
      <c r="B4" s="160" t="s">
        <v>23</v>
      </c>
      <c r="C4" s="160" t="s">
        <v>24</v>
      </c>
      <c r="D4" s="160" t="s">
        <v>25</v>
      </c>
      <c r="E4" s="161" t="s">
        <v>26</v>
      </c>
      <c r="F4" s="162" t="s">
        <v>283</v>
      </c>
    </row>
    <row r="5" spans="1:254" x14ac:dyDescent="0.2">
      <c r="A5" s="189" t="s">
        <v>27</v>
      </c>
      <c r="B5" s="190"/>
      <c r="C5" s="190"/>
      <c r="D5" s="191"/>
      <c r="E5" s="164">
        <f>SUM(E6:E10)</f>
        <v>0</v>
      </c>
      <c r="F5" s="164">
        <f>SUM(F6:F10)</f>
        <v>0</v>
      </c>
    </row>
    <row r="6" spans="1:254" x14ac:dyDescent="0.2">
      <c r="A6" s="192" t="str">
        <f>'3. Budget'!A9</f>
        <v>Animateur SLIME</v>
      </c>
      <c r="B6" s="192">
        <f>'3. Budget'!B9</f>
        <v>0</v>
      </c>
      <c r="C6" s="192">
        <f>'3. Budget'!C9</f>
        <v>0</v>
      </c>
      <c r="D6" s="193">
        <f>'3. Budget'!D9</f>
        <v>0</v>
      </c>
      <c r="E6" s="180">
        <f>B6*D6</f>
        <v>0</v>
      </c>
      <c r="F6" s="183"/>
    </row>
    <row r="7" spans="1:254" ht="25" customHeight="1" x14ac:dyDescent="0.2">
      <c r="A7" s="192" t="str">
        <f>'3. Budget'!A10</f>
        <v>Chargé de visite (intégrant préparation de la visite, visite, réalisation d'un rapport de visite…)</v>
      </c>
      <c r="B7" s="192">
        <f>'3. Budget'!B10</f>
        <v>0</v>
      </c>
      <c r="C7" s="192">
        <f>'3. Budget'!C10</f>
        <v>0</v>
      </c>
      <c r="D7" s="193">
        <f>'3. Budget'!D10</f>
        <v>0</v>
      </c>
      <c r="E7" s="180">
        <f>B7*D7</f>
        <v>0</v>
      </c>
      <c r="F7" s="183"/>
    </row>
    <row r="8" spans="1:254" x14ac:dyDescent="0.2">
      <c r="A8" s="192" t="str">
        <f>'3. Budget'!A11</f>
        <v>Chargé de communication</v>
      </c>
      <c r="B8" s="192">
        <f>'3. Budget'!B11</f>
        <v>0</v>
      </c>
      <c r="C8" s="192">
        <f>'3. Budget'!C11</f>
        <v>0</v>
      </c>
      <c r="D8" s="193">
        <f>'3. Budget'!D11</f>
        <v>0</v>
      </c>
      <c r="E8" s="180">
        <f>B8*D8</f>
        <v>0</v>
      </c>
      <c r="F8" s="183"/>
    </row>
    <row r="9" spans="1:254" ht="28" x14ac:dyDescent="0.2">
      <c r="A9" s="192" t="str">
        <f>'3. Budget'!A12</f>
        <v>Recrutement des conseillers en énergie à domicile</v>
      </c>
      <c r="B9" s="192">
        <f>'3. Budget'!B12</f>
        <v>0</v>
      </c>
      <c r="C9" s="192">
        <f>'3. Budget'!C12</f>
        <v>0</v>
      </c>
      <c r="D9" s="193">
        <f>'3. Budget'!D12</f>
        <v>0</v>
      </c>
      <c r="E9" s="180">
        <f>B9*D9</f>
        <v>0</v>
      </c>
      <c r="F9" s="183"/>
    </row>
    <row r="10" spans="1:254" ht="28" x14ac:dyDescent="0.2">
      <c r="A10" s="192" t="str">
        <f>'3. Budget'!A13</f>
        <v>Autre charge de personnel de la collectivité</v>
      </c>
      <c r="B10" s="192">
        <f>'3. Budget'!B13</f>
        <v>0</v>
      </c>
      <c r="C10" s="192">
        <f>'3. Budget'!C13</f>
        <v>0</v>
      </c>
      <c r="D10" s="193">
        <f>'3. Budget'!D13</f>
        <v>0</v>
      </c>
      <c r="E10" s="180">
        <f>B10*D10</f>
        <v>0</v>
      </c>
      <c r="F10" s="183"/>
    </row>
    <row r="11" spans="1:254" x14ac:dyDescent="0.2">
      <c r="A11" s="189" t="s">
        <v>31</v>
      </c>
      <c r="B11" s="190"/>
      <c r="C11" s="190"/>
      <c r="D11" s="191"/>
      <c r="E11" s="182">
        <f>SUM(E12:E16)</f>
        <v>0</v>
      </c>
      <c r="F11" s="184">
        <f>SUM(F12:F16)</f>
        <v>0</v>
      </c>
    </row>
    <row r="12" spans="1:254" x14ac:dyDescent="0.2">
      <c r="A12" s="192" t="str">
        <f>'3. Budget'!A15</f>
        <v>Partenaire opérationnel 1</v>
      </c>
      <c r="B12" s="194"/>
      <c r="C12" s="192">
        <f>'3. Budget'!C15</f>
        <v>0</v>
      </c>
      <c r="D12" s="195"/>
      <c r="E12" s="181">
        <f>C12</f>
        <v>0</v>
      </c>
      <c r="F12" s="183"/>
    </row>
    <row r="13" spans="1:254" x14ac:dyDescent="0.2">
      <c r="A13" s="192" t="str">
        <f>'3. Budget'!A16</f>
        <v>Partenaire opérationnel 2</v>
      </c>
      <c r="B13" s="194"/>
      <c r="C13" s="192">
        <f>'3. Budget'!C16</f>
        <v>0</v>
      </c>
      <c r="D13" s="195"/>
      <c r="E13" s="181">
        <f>C13</f>
        <v>0</v>
      </c>
      <c r="F13" s="183"/>
    </row>
    <row r="14" spans="1:254" x14ac:dyDescent="0.2">
      <c r="A14" s="192" t="str">
        <f>'3. Budget'!A17</f>
        <v>Partenaire opérationnel 3</v>
      </c>
      <c r="B14" s="194"/>
      <c r="C14" s="192">
        <f>'3. Budget'!C17</f>
        <v>0</v>
      </c>
      <c r="D14" s="195"/>
      <c r="E14" s="181">
        <f>C14</f>
        <v>0</v>
      </c>
      <c r="F14" s="183"/>
    </row>
    <row r="15" spans="1:254" x14ac:dyDescent="0.2">
      <c r="A15" s="192" t="str">
        <f>'3. Budget'!A18</f>
        <v>Partenaire opérationnel 4</v>
      </c>
      <c r="B15" s="194"/>
      <c r="C15" s="192">
        <f>'3. Budget'!C18</f>
        <v>0</v>
      </c>
      <c r="D15" s="195"/>
      <c r="E15" s="181">
        <f>C15</f>
        <v>0</v>
      </c>
      <c r="F15" s="183"/>
    </row>
    <row r="16" spans="1:254" x14ac:dyDescent="0.2">
      <c r="A16" s="192" t="str">
        <f>'3. Budget'!A19</f>
        <v>Partenaire opérationnel 5</v>
      </c>
      <c r="B16" s="194"/>
      <c r="C16" s="192">
        <f>'3. Budget'!C19</f>
        <v>0</v>
      </c>
      <c r="D16" s="195"/>
      <c r="E16" s="181">
        <f>C16</f>
        <v>0</v>
      </c>
      <c r="F16" s="183"/>
    </row>
    <row r="17" spans="1:254" x14ac:dyDescent="0.2">
      <c r="A17" s="189" t="s">
        <v>35</v>
      </c>
      <c r="B17" s="190"/>
      <c r="C17" s="190"/>
      <c r="D17" s="191"/>
      <c r="E17" s="182">
        <f>E18</f>
        <v>0</v>
      </c>
      <c r="F17" s="184">
        <f>F18</f>
        <v>0</v>
      </c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  <c r="IT17" s="155"/>
    </row>
    <row r="18" spans="1:254" x14ac:dyDescent="0.2">
      <c r="A18" s="192" t="str">
        <f>'3. Budget'!A21</f>
        <v>Matériel de communication</v>
      </c>
      <c r="B18" s="194"/>
      <c r="C18" s="192">
        <f>'3. Budget'!C21</f>
        <v>0</v>
      </c>
      <c r="D18" s="195"/>
      <c r="E18" s="181">
        <f>C18</f>
        <v>0</v>
      </c>
      <c r="F18" s="183"/>
      <c r="H18" s="16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  <c r="IT18" s="155"/>
    </row>
    <row r="19" spans="1:254" x14ac:dyDescent="0.2">
      <c r="A19" s="189" t="s">
        <v>36</v>
      </c>
      <c r="B19" s="196"/>
      <c r="C19" s="196"/>
      <c r="D19" s="197"/>
      <c r="E19" s="182">
        <f>SUM(E20:E22)</f>
        <v>0</v>
      </c>
      <c r="F19" s="184">
        <f>SUM(F20:F22)</f>
        <v>0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  <c r="IR19" s="155"/>
      <c r="IS19" s="155"/>
      <c r="IT19" s="155"/>
    </row>
    <row r="20" spans="1:254" ht="21" customHeight="1" x14ac:dyDescent="0.2">
      <c r="A20" s="192" t="str">
        <f>'3. Budget'!A23</f>
        <v>Coûts de déplacement</v>
      </c>
      <c r="B20" s="194"/>
      <c r="C20" s="192">
        <f>'3. Budget'!C23</f>
        <v>0</v>
      </c>
      <c r="D20" s="193">
        <f>'3. Budget'!D23</f>
        <v>0</v>
      </c>
      <c r="E20" s="181">
        <f>C20*D20</f>
        <v>0</v>
      </c>
      <c r="F20" s="183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  <c r="IR20" s="155"/>
      <c r="IS20" s="155"/>
      <c r="IT20" s="155"/>
    </row>
    <row r="21" spans="1:254" ht="29" customHeight="1" x14ac:dyDescent="0.2">
      <c r="A21" s="192" t="str">
        <f>'3. Budget'!A24</f>
        <v>Équipements d'économies d'énergie (visés ou non par une fiche)</v>
      </c>
      <c r="B21" s="198"/>
      <c r="C21" s="192">
        <f>'3. Budget'!C24</f>
        <v>0</v>
      </c>
      <c r="D21" s="193">
        <f>'3. Budget'!D24</f>
        <v>0</v>
      </c>
      <c r="E21" s="181">
        <f>C21*D21</f>
        <v>0</v>
      </c>
      <c r="F21" s="183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  <c r="IR21" s="155"/>
      <c r="IS21" s="155"/>
      <c r="IT21" s="155"/>
    </row>
    <row r="22" spans="1:254" ht="28" customHeight="1" x14ac:dyDescent="0.2">
      <c r="A22" s="192" t="str">
        <f>'3. Budget'!A25</f>
        <v>Équipements de mesure mis à disposition des chargés de visite</v>
      </c>
      <c r="B22" s="198"/>
      <c r="C22" s="192">
        <f>'3. Budget'!C25</f>
        <v>0</v>
      </c>
      <c r="D22" s="193">
        <f>'3. Budget'!D25</f>
        <v>0</v>
      </c>
      <c r="E22" s="181">
        <f>C22*D22</f>
        <v>0</v>
      </c>
      <c r="F22" s="183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  <c r="IR22" s="155"/>
      <c r="IS22" s="155"/>
      <c r="IT22" s="155"/>
    </row>
    <row r="23" spans="1:254" s="154" customFormat="1" ht="28" x14ac:dyDescent="0.15">
      <c r="A23" s="189" t="s">
        <v>38</v>
      </c>
      <c r="B23" s="196"/>
      <c r="C23" s="196"/>
      <c r="D23" s="197"/>
      <c r="E23" s="182">
        <f>SUM(E24:E25)</f>
        <v>0</v>
      </c>
      <c r="F23" s="184">
        <f>SUM(F24:F25)</f>
        <v>0</v>
      </c>
    </row>
    <row r="24" spans="1:254" s="154" customFormat="1" ht="25" customHeight="1" x14ac:dyDescent="0.15">
      <c r="A24" s="192" t="str">
        <f>'3. Budget'!A27</f>
        <v>Formation des chargés de visite</v>
      </c>
      <c r="B24" s="194"/>
      <c r="C24" s="192">
        <f>'3. Budget'!C27</f>
        <v>0</v>
      </c>
      <c r="D24" s="195"/>
      <c r="E24" s="181">
        <f>C24</f>
        <v>0</v>
      </c>
      <c r="F24" s="183"/>
    </row>
    <row r="25" spans="1:254" s="154" customFormat="1" ht="20" customHeight="1" x14ac:dyDescent="0.15">
      <c r="A25" s="192" t="str">
        <f>'3. Budget'!A28</f>
        <v>Autre</v>
      </c>
      <c r="B25" s="194"/>
      <c r="C25" s="192">
        <f>'3. Budget'!C28</f>
        <v>0</v>
      </c>
      <c r="D25" s="195"/>
      <c r="E25" s="181">
        <f>C25</f>
        <v>0</v>
      </c>
      <c r="F25" s="183"/>
    </row>
    <row r="26" spans="1:254" ht="28" x14ac:dyDescent="0.2">
      <c r="A26" s="189" t="s">
        <v>134</v>
      </c>
      <c r="B26" s="189"/>
      <c r="C26" s="189"/>
      <c r="D26" s="199"/>
      <c r="E26" s="185">
        <f>(E5+E11+E17+E19+E23)*0.04</f>
        <v>0</v>
      </c>
      <c r="F26" s="186">
        <f>E26</f>
        <v>0</v>
      </c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</row>
    <row r="27" spans="1:254" x14ac:dyDescent="0.2">
      <c r="A27" s="166"/>
      <c r="B27" s="167"/>
      <c r="C27" s="167"/>
      <c r="D27" s="167"/>
      <c r="E27" s="188"/>
      <c r="F27" s="187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</row>
    <row r="28" spans="1:254" x14ac:dyDescent="0.2">
      <c r="A28" s="414" t="s">
        <v>284</v>
      </c>
      <c r="B28" s="415"/>
      <c r="C28" s="415"/>
      <c r="D28" s="415"/>
      <c r="E28" s="168">
        <f>E5+E11+E17+E19+E23+E26</f>
        <v>0</v>
      </c>
      <c r="F28" s="168">
        <f>F5+F11+F17+F19+F23+F26</f>
        <v>0</v>
      </c>
      <c r="G28" s="169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</row>
    <row r="29" spans="1:254" s="154" customFormat="1" ht="13" x14ac:dyDescent="0.15">
      <c r="A29" s="170"/>
      <c r="B29" s="170"/>
      <c r="C29" s="170"/>
      <c r="D29" s="170"/>
      <c r="E29" s="170"/>
      <c r="F29" s="170"/>
    </row>
    <row r="30" spans="1:254" x14ac:dyDescent="0.2">
      <c r="A30" s="416" t="s">
        <v>42</v>
      </c>
      <c r="B30" s="416"/>
      <c r="C30" s="171">
        <f>F28</f>
        <v>0</v>
      </c>
      <c r="D30" s="172"/>
      <c r="E30" s="173"/>
      <c r="F30" s="173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</row>
    <row r="31" spans="1:254" ht="28" x14ac:dyDescent="0.2">
      <c r="A31" s="417" t="s">
        <v>43</v>
      </c>
      <c r="B31" s="417"/>
      <c r="C31" s="174">
        <f>C30/8</f>
        <v>0</v>
      </c>
      <c r="D31" s="175" t="s">
        <v>44</v>
      </c>
      <c r="E31" s="173"/>
      <c r="F31" s="173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  <c r="IS31" s="155"/>
      <c r="IT31" s="155"/>
    </row>
    <row r="32" spans="1:254" x14ac:dyDescent="0.2">
      <c r="A32" s="167"/>
      <c r="B32" s="167"/>
      <c r="C32" s="167"/>
      <c r="D32" s="167"/>
      <c r="E32" s="176"/>
      <c r="F32" s="176"/>
    </row>
    <row r="33" spans="1:6" s="177" customFormat="1" ht="52" customHeight="1" x14ac:dyDescent="0.15">
      <c r="A33" s="418" t="s">
        <v>285</v>
      </c>
      <c r="B33" s="419"/>
      <c r="C33" s="419"/>
      <c r="D33" s="419"/>
      <c r="E33" s="419"/>
      <c r="F33" s="419"/>
    </row>
    <row r="34" spans="1:6" s="177" customFormat="1" ht="28" x14ac:dyDescent="0.15">
      <c r="A34" s="178" t="s">
        <v>286</v>
      </c>
      <c r="B34" s="411" t="s">
        <v>287</v>
      </c>
      <c r="C34" s="412"/>
      <c r="D34" s="412"/>
      <c r="E34" s="412"/>
      <c r="F34" s="412"/>
    </row>
  </sheetData>
  <mergeCells count="7">
    <mergeCell ref="B34:F34"/>
    <mergeCell ref="A1:F1"/>
    <mergeCell ref="A28:D28"/>
    <mergeCell ref="A30:B30"/>
    <mergeCell ref="A31:B31"/>
    <mergeCell ref="A33:F33"/>
    <mergeCell ref="A3:C3"/>
  </mergeCells>
  <phoneticPr fontId="26" type="noConversion"/>
  <pageMargins left="0.75" right="0.75" top="1" bottom="1" header="0.5" footer="0.5"/>
  <pageSetup paperSize="9" scale="73" orientation="portrait" horizontalDpi="4294967292" verticalDpi="4294967292"/>
  <headerFooter alignWithMargins="0"/>
  <ignoredErrors>
    <ignoredError sqref="A6 C17:C25 D6:D10" unlockedFormula="1"/>
    <ignoredError sqref="C16 C6:C15" unlockedFormula="1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T34"/>
  <sheetViews>
    <sheetView topLeftCell="A14" workbookViewId="0">
      <selection activeCell="L27" sqref="L27"/>
    </sheetView>
  </sheetViews>
  <sheetFormatPr baseColWidth="10" defaultColWidth="10.1640625" defaultRowHeight="16" x14ac:dyDescent="0.2"/>
  <cols>
    <col min="1" max="1" width="34.6640625" style="154" customWidth="1"/>
    <col min="2" max="2" width="10.1640625" style="154" customWidth="1"/>
    <col min="3" max="3" width="9.83203125" style="154" customWidth="1"/>
    <col min="4" max="4" width="7.83203125" style="154" bestFit="1" customWidth="1"/>
    <col min="5" max="5" width="14.5" style="179" customWidth="1"/>
    <col min="6" max="6" width="17.5" style="179" customWidth="1"/>
    <col min="7" max="254" width="10.6640625" style="154" customWidth="1"/>
    <col min="255" max="16384" width="10.1640625" style="155"/>
  </cols>
  <sheetData>
    <row r="1" spans="1:254" ht="15" customHeight="1" x14ac:dyDescent="0.2">
      <c r="A1" s="413" t="s">
        <v>282</v>
      </c>
      <c r="B1" s="413"/>
      <c r="C1" s="413"/>
      <c r="D1" s="413"/>
      <c r="E1" s="413"/>
      <c r="F1" s="413"/>
    </row>
    <row r="2" spans="1:254" s="158" customFormat="1" ht="17" thickBot="1" x14ac:dyDescent="0.25">
      <c r="A2" s="156"/>
      <c r="B2" s="156"/>
      <c r="C2" s="156"/>
      <c r="D2" s="156"/>
      <c r="E2" s="156"/>
      <c r="F2" s="156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</row>
    <row r="3" spans="1:254" s="157" customFormat="1" ht="15" customHeight="1" x14ac:dyDescent="0.2">
      <c r="A3" s="420" t="s">
        <v>305</v>
      </c>
      <c r="B3" s="421"/>
      <c r="C3" s="421"/>
      <c r="D3" s="209">
        <f>'3. Budget'!I4</f>
        <v>0</v>
      </c>
      <c r="E3" s="210" t="str">
        <f>'3. Budget'!J4</f>
        <v>au</v>
      </c>
      <c r="F3" s="211">
        <f>'3. Budget'!K4</f>
        <v>-366</v>
      </c>
    </row>
    <row r="4" spans="1:254" s="163" customFormat="1" ht="56" x14ac:dyDescent="0.15">
      <c r="A4" s="159" t="s">
        <v>22</v>
      </c>
      <c r="B4" s="160" t="s">
        <v>23</v>
      </c>
      <c r="C4" s="160" t="s">
        <v>24</v>
      </c>
      <c r="D4" s="160" t="s">
        <v>25</v>
      </c>
      <c r="E4" s="161" t="s">
        <v>26</v>
      </c>
      <c r="F4" s="162" t="s">
        <v>283</v>
      </c>
    </row>
    <row r="5" spans="1:254" x14ac:dyDescent="0.2">
      <c r="A5" s="189" t="s">
        <v>27</v>
      </c>
      <c r="B5" s="190"/>
      <c r="C5" s="190"/>
      <c r="D5" s="191"/>
      <c r="E5" s="164">
        <f>SUM(E6:E10)</f>
        <v>0</v>
      </c>
      <c r="F5" s="164">
        <f>SUM(F6:F10)</f>
        <v>0</v>
      </c>
    </row>
    <row r="6" spans="1:254" x14ac:dyDescent="0.2">
      <c r="A6" s="192" t="str">
        <f>'3. Budget'!G9</f>
        <v>Animateur SLIME</v>
      </c>
      <c r="B6" s="192">
        <f>'3. Budget'!H9</f>
        <v>0</v>
      </c>
      <c r="C6" s="192">
        <f>'3. Budget'!I9</f>
        <v>0</v>
      </c>
      <c r="D6" s="192">
        <f>'3. Budget'!J9</f>
        <v>0</v>
      </c>
      <c r="E6" s="180">
        <f>B6*D6</f>
        <v>0</v>
      </c>
      <c r="F6" s="183"/>
    </row>
    <row r="7" spans="1:254" ht="42" x14ac:dyDescent="0.2">
      <c r="A7" s="192" t="str">
        <f>'3. Budget'!G10</f>
        <v>Chargé de visite (intégrant préparation de la visite, visite, réalisation d'un rapport de visite…)</v>
      </c>
      <c r="B7" s="192">
        <f>'3. Budget'!H10</f>
        <v>0</v>
      </c>
      <c r="C7" s="192">
        <f>'3. Budget'!I10</f>
        <v>0</v>
      </c>
      <c r="D7" s="192">
        <f>'3. Budget'!J10</f>
        <v>0</v>
      </c>
      <c r="E7" s="180">
        <f>B7*D7</f>
        <v>0</v>
      </c>
      <c r="F7" s="183"/>
    </row>
    <row r="8" spans="1:254" x14ac:dyDescent="0.2">
      <c r="A8" s="192" t="str">
        <f>'3. Budget'!G11</f>
        <v>Chargé de communication</v>
      </c>
      <c r="B8" s="192">
        <f>'3. Budget'!H11</f>
        <v>0</v>
      </c>
      <c r="C8" s="192">
        <f>'3. Budget'!I11</f>
        <v>0</v>
      </c>
      <c r="D8" s="192">
        <f>'3. Budget'!J11</f>
        <v>0</v>
      </c>
      <c r="E8" s="180">
        <f>B8*D8</f>
        <v>0</v>
      </c>
      <c r="F8" s="183"/>
    </row>
    <row r="9" spans="1:254" ht="28" x14ac:dyDescent="0.2">
      <c r="A9" s="192" t="str">
        <f>'3. Budget'!G12</f>
        <v>Recrutement des conseillers en énergie à domicile</v>
      </c>
      <c r="B9" s="192">
        <f>'3. Budget'!H12</f>
        <v>0</v>
      </c>
      <c r="C9" s="192">
        <f>'3. Budget'!I12</f>
        <v>0</v>
      </c>
      <c r="D9" s="192">
        <f>'3. Budget'!J12</f>
        <v>0</v>
      </c>
      <c r="E9" s="180">
        <f>B9*D9</f>
        <v>0</v>
      </c>
      <c r="F9" s="183"/>
    </row>
    <row r="10" spans="1:254" ht="28" x14ac:dyDescent="0.2">
      <c r="A10" s="192" t="str">
        <f>'3. Budget'!G13</f>
        <v>Autre charge de personnel de la collectivité</v>
      </c>
      <c r="B10" s="192">
        <f>'3. Budget'!H13</f>
        <v>0</v>
      </c>
      <c r="C10" s="192">
        <f>'3. Budget'!I13</f>
        <v>0</v>
      </c>
      <c r="D10" s="192">
        <f>'3. Budget'!J13</f>
        <v>0</v>
      </c>
      <c r="E10" s="180">
        <f>B10*D10</f>
        <v>0</v>
      </c>
      <c r="F10" s="183"/>
    </row>
    <row r="11" spans="1:254" x14ac:dyDescent="0.2">
      <c r="A11" s="189" t="s">
        <v>31</v>
      </c>
      <c r="B11" s="190"/>
      <c r="C11" s="190"/>
      <c r="D11" s="191"/>
      <c r="E11" s="182">
        <f>SUM(E12:E16)</f>
        <v>0</v>
      </c>
      <c r="F11" s="184">
        <f>SUM(F12:F16)</f>
        <v>0</v>
      </c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  <c r="IT11" s="155"/>
    </row>
    <row r="12" spans="1:254" x14ac:dyDescent="0.2">
      <c r="A12" s="192" t="str">
        <f>'3. Budget'!G15</f>
        <v>Partenaire opérationnel 1</v>
      </c>
      <c r="B12" s="194"/>
      <c r="C12" s="192">
        <f>'3. Budget'!I15</f>
        <v>0</v>
      </c>
      <c r="D12" s="195"/>
      <c r="E12" s="181">
        <f>C12</f>
        <v>0</v>
      </c>
      <c r="F12" s="183"/>
      <c r="H12" s="16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  <c r="IS12" s="155"/>
      <c r="IT12" s="155"/>
    </row>
    <row r="13" spans="1:254" x14ac:dyDescent="0.2">
      <c r="A13" s="192" t="str">
        <f>'3. Budget'!G16</f>
        <v>Partenaire opérationnel 2</v>
      </c>
      <c r="B13" s="194"/>
      <c r="C13" s="192">
        <f>'3. Budget'!I16</f>
        <v>0</v>
      </c>
      <c r="D13" s="195"/>
      <c r="E13" s="181">
        <f>C13</f>
        <v>0</v>
      </c>
      <c r="F13" s="183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  <c r="IT13" s="155"/>
    </row>
    <row r="14" spans="1:254" x14ac:dyDescent="0.2">
      <c r="A14" s="192" t="str">
        <f>'3. Budget'!G17</f>
        <v>Partenaire opérationnel 3</v>
      </c>
      <c r="B14" s="194"/>
      <c r="C14" s="192">
        <f>'3. Budget'!I17</f>
        <v>0</v>
      </c>
      <c r="D14" s="195"/>
      <c r="E14" s="181">
        <f>C14</f>
        <v>0</v>
      </c>
      <c r="F14" s="183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  <c r="IT14" s="155"/>
    </row>
    <row r="15" spans="1:254" x14ac:dyDescent="0.2">
      <c r="A15" s="192" t="str">
        <f>'3. Budget'!G18</f>
        <v>Partenaire opérationnel 4</v>
      </c>
      <c r="B15" s="194"/>
      <c r="C15" s="192">
        <f>'3. Budget'!I18</f>
        <v>0</v>
      </c>
      <c r="D15" s="195"/>
      <c r="E15" s="181">
        <f>C15</f>
        <v>0</v>
      </c>
      <c r="F15" s="183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  <c r="IS15" s="155"/>
      <c r="IT15" s="155"/>
    </row>
    <row r="16" spans="1:254" s="154" customFormat="1" ht="14" x14ac:dyDescent="0.15">
      <c r="A16" s="192" t="str">
        <f>'3. Budget'!G19</f>
        <v>Partenaire opérationnel 5</v>
      </c>
      <c r="B16" s="194"/>
      <c r="C16" s="192">
        <f>'3. Budget'!I19</f>
        <v>0</v>
      </c>
      <c r="D16" s="195"/>
      <c r="E16" s="181">
        <f>C16</f>
        <v>0</v>
      </c>
      <c r="F16" s="183"/>
    </row>
    <row r="17" spans="1:254" s="154" customFormat="1" ht="14" x14ac:dyDescent="0.15">
      <c r="A17" s="189" t="s">
        <v>35</v>
      </c>
      <c r="B17" s="190"/>
      <c r="C17" s="190"/>
      <c r="D17" s="191"/>
      <c r="E17" s="182">
        <f>E18</f>
        <v>0</v>
      </c>
      <c r="F17" s="184">
        <f>F18</f>
        <v>0</v>
      </c>
    </row>
    <row r="18" spans="1:254" s="154" customFormat="1" ht="14" x14ac:dyDescent="0.15">
      <c r="A18" s="192" t="str">
        <f>'3. Budget'!G21</f>
        <v>Matériel de communication</v>
      </c>
      <c r="B18" s="194"/>
      <c r="C18" s="192">
        <f>'3. Budget'!I21</f>
        <v>0</v>
      </c>
      <c r="D18" s="195"/>
      <c r="E18" s="181">
        <f>C18</f>
        <v>0</v>
      </c>
      <c r="F18" s="183"/>
    </row>
    <row r="19" spans="1:254" x14ac:dyDescent="0.2">
      <c r="A19" s="189" t="s">
        <v>36</v>
      </c>
      <c r="B19" s="196"/>
      <c r="C19" s="196"/>
      <c r="D19" s="197"/>
      <c r="E19" s="182">
        <f>SUM(E20:E22)</f>
        <v>0</v>
      </c>
      <c r="F19" s="184">
        <f>SUM(F20:F22)</f>
        <v>0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  <c r="IR19" s="155"/>
      <c r="IS19" s="155"/>
      <c r="IT19" s="155"/>
    </row>
    <row r="20" spans="1:254" x14ac:dyDescent="0.2">
      <c r="A20" s="192" t="str">
        <f>'3. Budget'!G23</f>
        <v>Coûts de déplacement</v>
      </c>
      <c r="B20" s="194"/>
      <c r="C20" s="192">
        <f>'3. Budget'!I23</f>
        <v>0</v>
      </c>
      <c r="D20" s="200">
        <f>'3. Budget'!J23</f>
        <v>0</v>
      </c>
      <c r="E20" s="181">
        <f>C20*D20</f>
        <v>0</v>
      </c>
      <c r="F20" s="183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  <c r="IR20" s="155"/>
      <c r="IS20" s="155"/>
      <c r="IT20" s="155"/>
    </row>
    <row r="21" spans="1:254" ht="28" customHeight="1" x14ac:dyDescent="0.2">
      <c r="A21" s="192" t="str">
        <f>'3. Budget'!G24</f>
        <v>Équipements d'économies d'énergie (visés ou non par une fiche)</v>
      </c>
      <c r="B21" s="198"/>
      <c r="C21" s="192">
        <f>'3. Budget'!I24</f>
        <v>0</v>
      </c>
      <c r="D21" s="200">
        <f>'3. Budget'!J24</f>
        <v>0</v>
      </c>
      <c r="E21" s="181">
        <f>C21*D21</f>
        <v>0</v>
      </c>
      <c r="F21" s="183"/>
      <c r="G21" s="169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  <c r="IR21" s="155"/>
      <c r="IS21" s="155"/>
      <c r="IT21" s="155"/>
    </row>
    <row r="22" spans="1:254" s="154" customFormat="1" ht="26" customHeight="1" x14ac:dyDescent="0.15">
      <c r="A22" s="192" t="str">
        <f>'3. Budget'!G25</f>
        <v>Équipements de mesure mis à disposition des chargés de visite</v>
      </c>
      <c r="B22" s="198"/>
      <c r="C22" s="192">
        <f>'3. Budget'!I25</f>
        <v>0</v>
      </c>
      <c r="D22" s="200">
        <f>'3. Budget'!J25</f>
        <v>0</v>
      </c>
      <c r="E22" s="181">
        <f>C22*D22</f>
        <v>0</v>
      </c>
      <c r="F22" s="183"/>
    </row>
    <row r="23" spans="1:254" ht="15" customHeight="1" x14ac:dyDescent="0.2">
      <c r="A23" s="189" t="s">
        <v>38</v>
      </c>
      <c r="B23" s="196"/>
      <c r="C23" s="196"/>
      <c r="D23" s="197"/>
      <c r="E23" s="182">
        <f>SUM(E24:E25)</f>
        <v>0</v>
      </c>
      <c r="F23" s="184">
        <f>SUM(F24:F25)</f>
        <v>0</v>
      </c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  <c r="IR23" s="155"/>
      <c r="IS23" s="155"/>
      <c r="IT23" s="155"/>
    </row>
    <row r="24" spans="1:254" x14ac:dyDescent="0.2">
      <c r="A24" s="192" t="str">
        <f>'3. Budget'!G27</f>
        <v>Formation des chargés de visite</v>
      </c>
      <c r="B24" s="194"/>
      <c r="C24" s="192">
        <f>'3. Budget'!I27</f>
        <v>0</v>
      </c>
      <c r="D24" s="195"/>
      <c r="E24" s="181">
        <f>C24</f>
        <v>0</v>
      </c>
      <c r="F24" s="183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</row>
    <row r="25" spans="1:254" x14ac:dyDescent="0.2">
      <c r="A25" s="192" t="str">
        <f>'3. Budget'!G28</f>
        <v>Autre</v>
      </c>
      <c r="B25" s="194"/>
      <c r="C25" s="192">
        <f>'3. Budget'!I28</f>
        <v>0</v>
      </c>
      <c r="D25" s="195"/>
      <c r="E25" s="181">
        <f>C25</f>
        <v>0</v>
      </c>
      <c r="F25" s="183"/>
    </row>
    <row r="26" spans="1:254" s="177" customFormat="1" ht="23" customHeight="1" x14ac:dyDescent="0.15">
      <c r="A26" s="189" t="s">
        <v>134</v>
      </c>
      <c r="B26" s="189"/>
      <c r="C26" s="189"/>
      <c r="D26" s="199"/>
      <c r="E26" s="185">
        <f>(E5+E11+E17+E19+E23)*0.04</f>
        <v>0</v>
      </c>
      <c r="F26" s="186">
        <f>E26</f>
        <v>0</v>
      </c>
    </row>
    <row r="27" spans="1:254" s="177" customFormat="1" ht="24" customHeight="1" x14ac:dyDescent="0.15">
      <c r="A27" s="166"/>
      <c r="B27" s="167"/>
      <c r="C27" s="167"/>
      <c r="D27" s="167"/>
      <c r="E27" s="188"/>
      <c r="F27" s="187"/>
    </row>
    <row r="28" spans="1:254" x14ac:dyDescent="0.2">
      <c r="A28" s="414" t="s">
        <v>284</v>
      </c>
      <c r="B28" s="415"/>
      <c r="C28" s="415"/>
      <c r="D28" s="415"/>
      <c r="E28" s="168">
        <f>E5+E11+E17+E19+E23+E26</f>
        <v>0</v>
      </c>
      <c r="F28" s="168">
        <f>F5+F11+F17+F19+F23+F26</f>
        <v>0</v>
      </c>
    </row>
    <row r="29" spans="1:254" x14ac:dyDescent="0.2">
      <c r="A29" s="170"/>
      <c r="B29" s="170"/>
      <c r="C29" s="170"/>
      <c r="D29" s="170"/>
      <c r="E29" s="170"/>
      <c r="F29" s="170"/>
    </row>
    <row r="30" spans="1:254" x14ac:dyDescent="0.2">
      <c r="A30" s="416" t="s">
        <v>42</v>
      </c>
      <c r="B30" s="416"/>
      <c r="C30" s="171">
        <f>F28</f>
        <v>0</v>
      </c>
      <c r="D30" s="172"/>
      <c r="E30" s="173"/>
      <c r="F30" s="173"/>
    </row>
    <row r="31" spans="1:254" ht="28" x14ac:dyDescent="0.2">
      <c r="A31" s="417" t="s">
        <v>43</v>
      </c>
      <c r="B31" s="417"/>
      <c r="C31" s="174">
        <f>C30/8</f>
        <v>0</v>
      </c>
      <c r="D31" s="175" t="s">
        <v>44</v>
      </c>
      <c r="E31" s="173"/>
      <c r="F31" s="173"/>
    </row>
    <row r="32" spans="1:254" x14ac:dyDescent="0.2">
      <c r="A32" s="167"/>
      <c r="B32" s="167"/>
      <c r="C32" s="167"/>
      <c r="D32" s="167"/>
      <c r="E32" s="176"/>
      <c r="F32" s="176"/>
    </row>
    <row r="33" spans="1:6" ht="46" customHeight="1" x14ac:dyDescent="0.2">
      <c r="A33" s="418" t="s">
        <v>285</v>
      </c>
      <c r="B33" s="419"/>
      <c r="C33" s="419"/>
      <c r="D33" s="419"/>
      <c r="E33" s="419"/>
      <c r="F33" s="419"/>
    </row>
    <row r="34" spans="1:6" ht="28" x14ac:dyDescent="0.2">
      <c r="A34" s="178" t="s">
        <v>286</v>
      </c>
      <c r="B34" s="411" t="s">
        <v>287</v>
      </c>
      <c r="C34" s="412"/>
      <c r="D34" s="412"/>
      <c r="E34" s="412"/>
      <c r="F34" s="412"/>
    </row>
  </sheetData>
  <mergeCells count="7">
    <mergeCell ref="A1:F1"/>
    <mergeCell ref="A3:C3"/>
    <mergeCell ref="A28:D28"/>
    <mergeCell ref="A30:B30"/>
    <mergeCell ref="A31:B31"/>
    <mergeCell ref="A33:F33"/>
    <mergeCell ref="B34:F34"/>
  </mergeCells>
  <phoneticPr fontId="26" type="noConversion"/>
  <pageMargins left="0.75" right="0.75" top="1" bottom="1" header="0.5" footer="0.5"/>
  <pageSetup paperSize="9" scale="72"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G58"/>
  <sheetViews>
    <sheetView topLeftCell="A11" workbookViewId="0">
      <selection activeCell="D25" sqref="D25:D26"/>
    </sheetView>
  </sheetViews>
  <sheetFormatPr baseColWidth="10" defaultRowHeight="13" x14ac:dyDescent="0.15"/>
  <cols>
    <col min="1" max="1" width="18.83203125" customWidth="1"/>
    <col min="2" max="2" width="25.5" customWidth="1"/>
    <col min="3" max="3" width="13.83203125" customWidth="1"/>
    <col min="4" max="4" width="32.83203125" customWidth="1"/>
    <col min="5" max="5" width="11.5" hidden="1" customWidth="1"/>
    <col min="6" max="6" width="5.33203125" customWidth="1"/>
    <col min="7" max="7" width="46.83203125" customWidth="1"/>
    <col min="8" max="8" width="51.83203125" customWidth="1"/>
    <col min="9" max="17" width="10.6640625" customWidth="1"/>
    <col min="18" max="18" width="12.33203125" customWidth="1"/>
    <col min="19" max="21" width="10.6640625" customWidth="1"/>
    <col min="22" max="22" width="12.33203125" customWidth="1"/>
    <col min="23" max="67" width="10.6640625" customWidth="1"/>
    <col min="68" max="68" width="11.33203125" bestFit="1" customWidth="1"/>
  </cols>
  <sheetData>
    <row r="1" spans="1:8" x14ac:dyDescent="0.15">
      <c r="A1" s="436" t="s">
        <v>142</v>
      </c>
      <c r="B1" s="436"/>
      <c r="C1" s="437" t="s">
        <v>145</v>
      </c>
      <c r="D1" s="437"/>
      <c r="E1" s="12"/>
      <c r="G1" s="436" t="s">
        <v>220</v>
      </c>
      <c r="H1" s="436"/>
    </row>
    <row r="2" spans="1:8" ht="14" x14ac:dyDescent="0.15">
      <c r="A2" s="109" t="s">
        <v>142</v>
      </c>
      <c r="B2" s="112">
        <f>'1. Description générale'!A5</f>
        <v>0</v>
      </c>
      <c r="C2" s="109" t="s">
        <v>145</v>
      </c>
      <c r="D2" s="112">
        <f>'1. Description générale'!A8</f>
        <v>0</v>
      </c>
      <c r="E2" s="12"/>
      <c r="G2" s="109" t="s">
        <v>168</v>
      </c>
      <c r="H2" s="112" t="str">
        <f>'1. Description générale'!E24&amp;"; "&amp;'1. Description générale'!E25&amp;"; "&amp;'1. Description générale'!E26</f>
        <v xml:space="preserve">; ; </v>
      </c>
    </row>
    <row r="3" spans="1:8" ht="14" x14ac:dyDescent="0.15">
      <c r="A3" s="109" t="s">
        <v>143</v>
      </c>
      <c r="B3" s="112">
        <f>'1. Description générale'!B5</f>
        <v>0</v>
      </c>
      <c r="C3" s="109" t="s">
        <v>146</v>
      </c>
      <c r="D3" s="112">
        <f>'1. Description générale'!B8</f>
        <v>0</v>
      </c>
      <c r="E3" s="14"/>
      <c r="G3" s="111"/>
      <c r="H3" s="111"/>
    </row>
    <row r="4" spans="1:8" ht="14" x14ac:dyDescent="0.15">
      <c r="A4" s="109" t="s">
        <v>144</v>
      </c>
      <c r="B4" s="112">
        <f>'1. Description générale'!C5</f>
        <v>0</v>
      </c>
      <c r="C4" s="109" t="s">
        <v>147</v>
      </c>
      <c r="D4" s="118">
        <f>'1. Description générale'!C8</f>
        <v>0</v>
      </c>
      <c r="G4" s="438" t="s">
        <v>218</v>
      </c>
      <c r="H4" s="438"/>
    </row>
    <row r="5" spans="1:8" ht="14" x14ac:dyDescent="0.15">
      <c r="A5" s="109" t="s">
        <v>252</v>
      </c>
      <c r="B5" s="212">
        <f>'1. Description générale'!D8</f>
        <v>0</v>
      </c>
      <c r="C5" s="109" t="s">
        <v>205</v>
      </c>
      <c r="D5" s="119">
        <f>'1. Description générale'!D11</f>
        <v>0</v>
      </c>
      <c r="G5" s="128" t="s">
        <v>191</v>
      </c>
      <c r="H5" s="119" t="str">
        <f>'1. Description générale'!E31&amp;"; "&amp;'1. Description générale'!E32&amp;"; "&amp;'1. Description générale'!E33&amp;"; "&amp;'1. Description générale'!E34&amp;"; "&amp;'1. Description générale'!E35&amp;"; "&amp;'1. Description générale'!E36&amp;"; "&amp;'1. Description générale'!E37</f>
        <v xml:space="preserve">; ; ; ; ; ; </v>
      </c>
    </row>
    <row r="6" spans="1:8" ht="28" x14ac:dyDescent="0.15">
      <c r="A6" s="116" t="s">
        <v>204</v>
      </c>
      <c r="B6" s="119">
        <f>'1. Description générale'!D5</f>
        <v>0</v>
      </c>
      <c r="C6" s="109" t="s">
        <v>225</v>
      </c>
      <c r="D6" s="112">
        <f>'1. Description générale'!E27</f>
        <v>0</v>
      </c>
      <c r="E6" s="12"/>
      <c r="G6" s="213" t="s">
        <v>246</v>
      </c>
      <c r="H6" s="207">
        <f>'1. Description générale'!E39</f>
        <v>0</v>
      </c>
    </row>
    <row r="7" spans="1:8" ht="14" x14ac:dyDescent="0.15">
      <c r="E7" s="12"/>
      <c r="G7" s="213" t="s">
        <v>260</v>
      </c>
      <c r="H7" s="207">
        <f>'1. Description générale'!E41</f>
        <v>0</v>
      </c>
    </row>
    <row r="8" spans="1:8" ht="13" customHeight="1" x14ac:dyDescent="0.15">
      <c r="A8" s="422" t="s">
        <v>208</v>
      </c>
      <c r="B8" s="432"/>
      <c r="C8" s="432"/>
      <c r="D8" s="423"/>
      <c r="E8" s="14"/>
      <c r="G8" s="213" t="s">
        <v>184</v>
      </c>
      <c r="H8" s="207">
        <f>'1. Description générale'!E42</f>
        <v>0</v>
      </c>
    </row>
    <row r="9" spans="1:8" ht="14" customHeight="1" x14ac:dyDescent="0.15">
      <c r="A9" s="109" t="s">
        <v>140</v>
      </c>
      <c r="B9" s="120">
        <f>'1. Description générale'!A11</f>
        <v>0</v>
      </c>
      <c r="C9" s="428" t="s">
        <v>148</v>
      </c>
      <c r="D9" s="430">
        <f>'1. Description générale'!C11</f>
        <v>0</v>
      </c>
      <c r="E9" s="12"/>
      <c r="G9" s="213" t="s">
        <v>262</v>
      </c>
      <c r="H9" s="207">
        <f>'1. Description générale'!E43</f>
        <v>0</v>
      </c>
    </row>
    <row r="10" spans="1:8" ht="14" x14ac:dyDescent="0.15">
      <c r="A10" s="109" t="s">
        <v>141</v>
      </c>
      <c r="B10" s="120">
        <f>'1. Description générale'!B11</f>
        <v>0</v>
      </c>
      <c r="C10" s="429"/>
      <c r="D10" s="431"/>
      <c r="E10" s="12"/>
      <c r="G10" s="213" t="s">
        <v>261</v>
      </c>
      <c r="H10" s="207">
        <f>'1. Description générale'!E44</f>
        <v>0</v>
      </c>
    </row>
    <row r="11" spans="1:8" ht="28" x14ac:dyDescent="0.15">
      <c r="A11" s="110" t="s">
        <v>207</v>
      </c>
      <c r="B11" s="110" t="s">
        <v>156</v>
      </c>
      <c r="C11" s="110" t="s">
        <v>157</v>
      </c>
      <c r="D11" s="110" t="s">
        <v>158</v>
      </c>
      <c r="E11" s="14"/>
      <c r="G11" s="128" t="s">
        <v>259</v>
      </c>
      <c r="H11" s="207">
        <f>'1. Description générale'!E45</f>
        <v>0</v>
      </c>
    </row>
    <row r="12" spans="1:8" ht="28" x14ac:dyDescent="0.15">
      <c r="A12" s="109" t="s">
        <v>153</v>
      </c>
      <c r="B12" s="120">
        <f>B9</f>
        <v>0</v>
      </c>
      <c r="C12" s="120">
        <f>IF(D9&gt;12,EOMONTH(B12,11),EOMONTH(B12,(D9-1)))</f>
        <v>-1</v>
      </c>
      <c r="D12" s="108">
        <f>ROUND((C12-B12)*12/365,0)</f>
        <v>0</v>
      </c>
      <c r="E12" s="12"/>
      <c r="G12" s="213" t="s">
        <v>258</v>
      </c>
      <c r="H12" s="207">
        <f>'1. Description générale'!E46</f>
        <v>0</v>
      </c>
    </row>
    <row r="13" spans="1:8" ht="14" x14ac:dyDescent="0.15">
      <c r="A13" s="109" t="s">
        <v>154</v>
      </c>
      <c r="B13" s="120">
        <f>IF('1. Description générale'!C11&gt;12,C12+1,)</f>
        <v>0</v>
      </c>
      <c r="C13" s="120">
        <f>IF(D9&gt;24,EOMONTH(B13,11),EOMONTH(B13,D9-13))</f>
        <v>-366</v>
      </c>
      <c r="D13" s="108">
        <f>ROUND((C13-B13)*12/365,0)</f>
        <v>-12</v>
      </c>
      <c r="E13" s="12"/>
      <c r="G13" s="213" t="s">
        <v>290</v>
      </c>
      <c r="H13" s="207">
        <f>'1. Description générale'!E47</f>
        <v>0</v>
      </c>
    </row>
    <row r="14" spans="1:8" ht="14" x14ac:dyDescent="0.15">
      <c r="A14" s="109" t="s">
        <v>155</v>
      </c>
      <c r="B14" s="120" t="str">
        <f>IF('1. Description générale'!C11&gt;24,C13+1," ")</f>
        <v xml:space="preserve"> </v>
      </c>
      <c r="C14" s="120" t="e">
        <f>IF(D9&lt;36,EOMONTH(B14,D9-25),EOMONTH(B14,11))</f>
        <v>#VALUE!</v>
      </c>
      <c r="D14" s="108" t="e">
        <f>ROUND((C14-B14)*12/365,0)</f>
        <v>#VALUE!</v>
      </c>
      <c r="E14" s="14"/>
    </row>
    <row r="15" spans="1:8" x14ac:dyDescent="0.15">
      <c r="A15" s="111"/>
      <c r="B15" s="111"/>
      <c r="C15" s="111"/>
      <c r="D15" s="111"/>
      <c r="E15" s="12"/>
    </row>
    <row r="16" spans="1:8" x14ac:dyDescent="0.15">
      <c r="A16" s="422" t="s">
        <v>165</v>
      </c>
      <c r="B16" s="432"/>
      <c r="C16" s="432"/>
      <c r="D16" s="423"/>
      <c r="E16" s="12"/>
      <c r="G16" s="422" t="s">
        <v>36</v>
      </c>
      <c r="H16" s="423"/>
    </row>
    <row r="17" spans="1:8" ht="28" x14ac:dyDescent="0.15">
      <c r="A17" s="109" t="s">
        <v>151</v>
      </c>
      <c r="B17" s="121">
        <f>'1. Description générale'!B16</f>
        <v>0</v>
      </c>
      <c r="C17" s="113" t="s">
        <v>198</v>
      </c>
      <c r="D17" s="426" t="s">
        <v>214</v>
      </c>
      <c r="E17" s="12"/>
      <c r="G17" s="128" t="s">
        <v>164</v>
      </c>
      <c r="H17" s="112">
        <f>'1. Description générale'!E49</f>
        <v>0</v>
      </c>
    </row>
    <row r="18" spans="1:8" ht="28" x14ac:dyDescent="0.15">
      <c r="A18" s="109" t="s">
        <v>152</v>
      </c>
      <c r="B18" s="122">
        <f>'1. Description générale'!B21</f>
        <v>0</v>
      </c>
      <c r="C18" s="123" t="e">
        <f>C19+C20+#REF!</f>
        <v>#REF!</v>
      </c>
      <c r="D18" s="427"/>
      <c r="E18" s="12"/>
      <c r="G18" s="128" t="s">
        <v>170</v>
      </c>
      <c r="H18" s="112">
        <f>'1. Description générale'!E50</f>
        <v>0</v>
      </c>
    </row>
    <row r="19" spans="1:8" ht="14" x14ac:dyDescent="0.15">
      <c r="A19" s="109" t="s">
        <v>153</v>
      </c>
      <c r="B19" s="124">
        <f>'1. Description générale'!B19</f>
        <v>0</v>
      </c>
      <c r="C19" s="122">
        <f>'1. Description générale'!C19</f>
        <v>0</v>
      </c>
      <c r="D19" s="125" t="e">
        <f>'1. Description générale'!D19</f>
        <v>#DIV/0!</v>
      </c>
      <c r="E19" s="12"/>
      <c r="G19" s="128" t="s">
        <v>264</v>
      </c>
      <c r="H19" s="112">
        <f>'1. Description générale'!E51</f>
        <v>0</v>
      </c>
    </row>
    <row r="20" spans="1:8" ht="14" x14ac:dyDescent="0.15">
      <c r="A20" s="109" t="s">
        <v>154</v>
      </c>
      <c r="B20" s="122">
        <f>'1. Description générale'!B20</f>
        <v>0</v>
      </c>
      <c r="C20" s="122">
        <f>'1. Description générale'!C20</f>
        <v>0</v>
      </c>
      <c r="D20" s="125" t="e">
        <f>'1. Description générale'!D20</f>
        <v>#DIV/0!</v>
      </c>
      <c r="E20" s="12"/>
      <c r="G20" s="128" t="s">
        <v>265</v>
      </c>
      <c r="H20" s="112">
        <f>'1. Description générale'!E52</f>
        <v>0</v>
      </c>
    </row>
    <row r="21" spans="1:8" ht="14" x14ac:dyDescent="0.15">
      <c r="A21" s="127"/>
      <c r="B21" s="127"/>
      <c r="C21" s="127"/>
      <c r="D21" s="127"/>
      <c r="E21" s="12"/>
      <c r="G21" s="128" t="s">
        <v>295</v>
      </c>
      <c r="H21" s="112">
        <f>'1. Description générale'!E53</f>
        <v>0</v>
      </c>
    </row>
    <row r="22" spans="1:8" ht="14" x14ac:dyDescent="0.15">
      <c r="A22" s="422" t="s">
        <v>212</v>
      </c>
      <c r="B22" s="432"/>
      <c r="C22" s="432"/>
      <c r="D22" s="423"/>
      <c r="E22" s="12"/>
      <c r="G22" s="128" t="s">
        <v>165</v>
      </c>
      <c r="H22" s="112">
        <f>'1. Description générale'!E56</f>
        <v>0</v>
      </c>
    </row>
    <row r="23" spans="1:8" ht="14" x14ac:dyDescent="0.15">
      <c r="A23" s="109" t="s">
        <v>149</v>
      </c>
      <c r="B23" s="114">
        <f>'1. Description générale'!A14</f>
        <v>0</v>
      </c>
      <c r="C23" s="428" t="s">
        <v>210</v>
      </c>
      <c r="D23" s="115" t="e">
        <f>B23/B18</f>
        <v>#DIV/0!</v>
      </c>
      <c r="E23" s="12"/>
      <c r="G23" s="116" t="s">
        <v>166</v>
      </c>
      <c r="H23" s="112">
        <f>'1. Description générale'!E57</f>
        <v>0</v>
      </c>
    </row>
    <row r="24" spans="1:8" ht="28" x14ac:dyDescent="0.15">
      <c r="A24" s="109" t="s">
        <v>150</v>
      </c>
      <c r="B24" s="114">
        <f>'1. Description générale'!B14</f>
        <v>0</v>
      </c>
      <c r="C24" s="429"/>
      <c r="D24" s="131" t="e">
        <f>B24/B18</f>
        <v>#DIV/0!</v>
      </c>
      <c r="E24" s="12"/>
      <c r="G24" s="220" t="s">
        <v>296</v>
      </c>
      <c r="H24" s="112">
        <f>'1. Description générale'!E58</f>
        <v>0</v>
      </c>
    </row>
    <row r="25" spans="1:8" ht="14" x14ac:dyDescent="0.15">
      <c r="A25" s="116" t="s">
        <v>209</v>
      </c>
      <c r="B25" s="115">
        <f>B23-B24</f>
        <v>0</v>
      </c>
      <c r="C25" s="203" t="s">
        <v>210</v>
      </c>
      <c r="D25" s="426" t="s">
        <v>150</v>
      </c>
      <c r="E25" s="12"/>
      <c r="G25" s="221" t="s">
        <v>333</v>
      </c>
      <c r="H25" s="112">
        <f>'1. Description générale'!E59</f>
        <v>0</v>
      </c>
    </row>
    <row r="26" spans="1:8" x14ac:dyDescent="0.15">
      <c r="A26" s="116" t="s">
        <v>207</v>
      </c>
      <c r="B26" s="116" t="s">
        <v>149</v>
      </c>
      <c r="C26" s="204"/>
      <c r="D26" s="427"/>
      <c r="E26" s="12"/>
    </row>
    <row r="27" spans="1:8" x14ac:dyDescent="0.15">
      <c r="A27" s="116" t="s">
        <v>153</v>
      </c>
      <c r="B27" s="115">
        <f>'3. Budget'!E47</f>
        <v>0</v>
      </c>
      <c r="C27" s="115" t="e">
        <f>B27/B19</f>
        <v>#DIV/0!</v>
      </c>
      <c r="D27" s="115">
        <f>'3. Budget'!E48</f>
        <v>0</v>
      </c>
      <c r="E27" s="12"/>
    </row>
    <row r="28" spans="1:8" x14ac:dyDescent="0.15">
      <c r="A28" s="116" t="s">
        <v>211</v>
      </c>
      <c r="B28" s="115">
        <f>'3. Budget'!K47</f>
        <v>0</v>
      </c>
      <c r="C28" s="115" t="e">
        <f>B28/B20</f>
        <v>#DIV/0!</v>
      </c>
      <c r="D28" s="115">
        <f>'3. Budget'!E48</f>
        <v>0</v>
      </c>
      <c r="E28" s="12"/>
      <c r="G28" s="422" t="s">
        <v>219</v>
      </c>
      <c r="H28" s="423"/>
    </row>
    <row r="29" spans="1:8" ht="14" x14ac:dyDescent="0.15">
      <c r="A29" s="116" t="s">
        <v>213</v>
      </c>
      <c r="B29" s="115" t="e">
        <f>'4. Équipements'!D22/B18</f>
        <v>#DIV/0!</v>
      </c>
      <c r="C29" s="113"/>
      <c r="D29" s="113"/>
      <c r="E29" s="12"/>
      <c r="G29" s="128" t="s">
        <v>222</v>
      </c>
      <c r="H29" s="129">
        <f>'1. Description générale'!E60</f>
        <v>0</v>
      </c>
    </row>
    <row r="30" spans="1:8" ht="28" x14ac:dyDescent="0.15">
      <c r="A30" s="111"/>
      <c r="B30" s="111"/>
      <c r="C30" s="85"/>
      <c r="D30" s="85"/>
      <c r="E30" s="12"/>
      <c r="G30" s="128" t="s">
        <v>270</v>
      </c>
      <c r="H30" s="129">
        <f>'1. Description générale'!E61</f>
        <v>0</v>
      </c>
    </row>
    <row r="31" spans="1:8" x14ac:dyDescent="0.15">
      <c r="A31" s="433" t="s">
        <v>206</v>
      </c>
      <c r="B31" s="434"/>
      <c r="C31" s="434"/>
      <c r="D31" s="435"/>
      <c r="E31" s="12"/>
      <c r="G31" s="206" t="s">
        <v>271</v>
      </c>
      <c r="H31" s="129">
        <f>'1. Description générale'!E62</f>
        <v>0</v>
      </c>
    </row>
    <row r="32" spans="1:8" ht="14" customHeight="1" x14ac:dyDescent="0.15">
      <c r="A32" s="424" t="s">
        <v>216</v>
      </c>
      <c r="B32" s="425"/>
      <c r="C32" s="422" t="s">
        <v>217</v>
      </c>
      <c r="D32" s="423"/>
    </row>
    <row r="33" spans="1:85" ht="13" customHeight="1" x14ac:dyDescent="0.15">
      <c r="A33" s="116" t="s">
        <v>51</v>
      </c>
      <c r="B33" s="115" t="e">
        <f>B34+B35+#REF!</f>
        <v>#REF!</v>
      </c>
      <c r="C33" s="109">
        <f>YEAR(B12)</f>
        <v>1904</v>
      </c>
      <c r="D33" s="126">
        <f>ROUND((E34-B12)*12/365,0)*B34/12</f>
        <v>0</v>
      </c>
      <c r="E33" s="85" t="s">
        <v>215</v>
      </c>
    </row>
    <row r="34" spans="1:85" ht="24" customHeight="1" x14ac:dyDescent="0.15">
      <c r="A34" s="116" t="s">
        <v>153</v>
      </c>
      <c r="B34" s="115">
        <f>'3. Budget'!E29</f>
        <v>0</v>
      </c>
      <c r="C34" s="109">
        <f>C33+1</f>
        <v>1905</v>
      </c>
      <c r="D34" s="126">
        <f>((12-(ROUND((E34-B12)*12/365,0)))*B34/12)+(ROUND((E35-B13)*12/365,0)*B35/12)</f>
        <v>0</v>
      </c>
      <c r="E34" s="117">
        <v>41638</v>
      </c>
    </row>
    <row r="35" spans="1:85" x14ac:dyDescent="0.15">
      <c r="A35" s="116" t="s">
        <v>154</v>
      </c>
      <c r="B35" s="115">
        <f>'3. Budget'!K29</f>
        <v>0</v>
      </c>
      <c r="C35" s="109">
        <f>C34+1</f>
        <v>1906</v>
      </c>
      <c r="D35" s="126" t="e">
        <f>((12-(ROUND((E35-B13)*12/365,0)))*B35/12)+(ROUND((E36-B14)*12/365,0)*#REF!/12)</f>
        <v>#VALUE!</v>
      </c>
      <c r="E35" s="117">
        <v>42003</v>
      </c>
    </row>
    <row r="36" spans="1:85" x14ac:dyDescent="0.15">
      <c r="C36" s="12"/>
      <c r="D36" s="12"/>
      <c r="E36" s="117">
        <v>42368</v>
      </c>
    </row>
    <row r="37" spans="1:85" x14ac:dyDescent="0.15">
      <c r="C37" s="12"/>
      <c r="D37" s="12"/>
      <c r="E37" s="117">
        <v>42734</v>
      </c>
    </row>
    <row r="38" spans="1:85" ht="34" x14ac:dyDescent="0.15">
      <c r="A38" s="229" t="s">
        <v>307</v>
      </c>
      <c r="B38" s="229"/>
      <c r="C38" s="229"/>
      <c r="D38" s="229" t="s">
        <v>308</v>
      </c>
    </row>
    <row r="39" spans="1:85" ht="15" customHeight="1" x14ac:dyDescent="0.15">
      <c r="A39" s="223">
        <f>B2</f>
        <v>0</v>
      </c>
      <c r="B39" s="223"/>
      <c r="C39" s="223"/>
      <c r="D39" s="223" t="str">
        <f>H2</f>
        <v xml:space="preserve">; ; </v>
      </c>
    </row>
    <row r="41" spans="1:85" s="222" customFormat="1" ht="28" hidden="1" customHeight="1" x14ac:dyDescent="0.15">
      <c r="A41" s="94"/>
      <c r="B41" s="117"/>
      <c r="C41" s="117"/>
      <c r="D41" s="14"/>
      <c r="E41" s="230" t="s">
        <v>309</v>
      </c>
      <c r="F41" s="230" t="s">
        <v>156</v>
      </c>
      <c r="G41" s="230" t="s">
        <v>157</v>
      </c>
      <c r="H41" s="229" t="s">
        <v>310</v>
      </c>
      <c r="I41" s="229" t="s">
        <v>311</v>
      </c>
      <c r="J41" s="229" t="s">
        <v>312</v>
      </c>
      <c r="K41" s="229" t="s">
        <v>313</v>
      </c>
      <c r="L41" s="231" t="s">
        <v>314</v>
      </c>
      <c r="M41" s="231"/>
      <c r="N41" s="231"/>
      <c r="O41" s="231"/>
      <c r="P41" s="231"/>
      <c r="Q41" s="231"/>
      <c r="R41" s="229" t="s">
        <v>315</v>
      </c>
      <c r="S41" s="229" t="s">
        <v>316</v>
      </c>
      <c r="T41" s="229"/>
      <c r="U41" s="229"/>
      <c r="V41" s="229" t="s">
        <v>317</v>
      </c>
      <c r="W41" s="229" t="s">
        <v>318</v>
      </c>
      <c r="X41" s="229"/>
      <c r="Y41" s="229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2"/>
      <c r="AK41" s="232"/>
      <c r="AL41" s="232"/>
      <c r="AM41" s="231"/>
      <c r="AN41" s="229"/>
      <c r="AO41" s="229"/>
      <c r="AP41" s="229"/>
      <c r="AQ41" s="229"/>
      <c r="AR41" s="229"/>
      <c r="AS41" s="229"/>
      <c r="AT41" s="229"/>
      <c r="AU41" s="229"/>
      <c r="AV41" s="229"/>
      <c r="AW41" s="231"/>
      <c r="AX41" s="229"/>
      <c r="AY41" s="229"/>
      <c r="AZ41" s="229"/>
      <c r="BA41" s="231"/>
      <c r="BB41" s="229"/>
      <c r="BC41" s="229"/>
      <c r="BD41" s="229"/>
      <c r="BE41" s="231"/>
      <c r="BF41" s="232" t="s">
        <v>319</v>
      </c>
      <c r="BG41" s="232" t="s">
        <v>320</v>
      </c>
      <c r="BH41" s="232"/>
      <c r="BI41" s="232"/>
      <c r="BJ41" s="232"/>
      <c r="BK41" s="231"/>
      <c r="BL41" s="232"/>
      <c r="BM41" s="232"/>
      <c r="BN41" s="232"/>
      <c r="BO41" s="231"/>
      <c r="BP41" s="232" t="s">
        <v>321</v>
      </c>
      <c r="BQ41" s="232" t="s">
        <v>322</v>
      </c>
      <c r="BR41" s="232"/>
      <c r="BS41" s="232"/>
      <c r="BT41" s="232"/>
      <c r="BU41" s="232"/>
      <c r="BV41" s="229"/>
      <c r="BW41" s="229"/>
      <c r="BX41" s="229" t="s">
        <v>323</v>
      </c>
      <c r="BY41" s="229" t="s">
        <v>324</v>
      </c>
      <c r="BZ41" s="229" t="s">
        <v>325</v>
      </c>
      <c r="CA41" s="229" t="s">
        <v>326</v>
      </c>
      <c r="CB41" s="229" t="s">
        <v>327</v>
      </c>
      <c r="CC41" s="229" t="s">
        <v>328</v>
      </c>
      <c r="CD41" s="229" t="s">
        <v>329</v>
      </c>
      <c r="CE41" s="229" t="s">
        <v>330</v>
      </c>
      <c r="CF41" s="229" t="s">
        <v>331</v>
      </c>
      <c r="CG41" s="229" t="s">
        <v>332</v>
      </c>
    </row>
    <row r="42" spans="1:85" s="223" customFormat="1" hidden="1" x14ac:dyDescent="0.15">
      <c r="A42" s="94"/>
      <c r="B42" s="117"/>
      <c r="C42" s="117"/>
      <c r="D42"/>
      <c r="F42" s="224">
        <f>B9</f>
        <v>0</v>
      </c>
      <c r="G42" s="224">
        <f>B10</f>
        <v>0</v>
      </c>
      <c r="H42" s="223">
        <f>D9</f>
        <v>0</v>
      </c>
      <c r="J42" s="225">
        <f>B17</f>
        <v>0</v>
      </c>
      <c r="K42" s="226">
        <f>B18</f>
        <v>0</v>
      </c>
      <c r="L42" s="223">
        <v>1</v>
      </c>
      <c r="R42" s="227">
        <f>B23</f>
        <v>0</v>
      </c>
      <c r="S42" s="223" t="e">
        <f>R42/D9*12</f>
        <v>#DIV/0!</v>
      </c>
      <c r="V42" s="227">
        <f>B24</f>
        <v>0</v>
      </c>
      <c r="W42" s="223" t="e">
        <f>V42/D9*12</f>
        <v>#DIV/0!</v>
      </c>
      <c r="BF42" s="223">
        <f>'4. Équipements'!D22</f>
        <v>0</v>
      </c>
      <c r="BG42" s="223" t="e">
        <f>BF42/D9*12</f>
        <v>#DIV/0!</v>
      </c>
      <c r="BP42" s="228" t="e">
        <f>B33</f>
        <v>#REF!</v>
      </c>
      <c r="BQ42" s="228" t="e">
        <f>B33/D9*12</f>
        <v>#REF!</v>
      </c>
      <c r="BX42" s="223">
        <f>H17</f>
        <v>0</v>
      </c>
      <c r="BY42" s="223">
        <f>H19</f>
        <v>0</v>
      </c>
      <c r="BZ42" s="223">
        <f>H25</f>
        <v>0</v>
      </c>
      <c r="CA42" s="223">
        <f>H18</f>
        <v>0</v>
      </c>
      <c r="CB42" s="223">
        <f>H22</f>
        <v>0</v>
      </c>
      <c r="CC42" s="223" t="str">
        <f>'3. Budget'!A56</f>
        <v>partenaire financier 1</v>
      </c>
      <c r="CD42" s="223" t="str">
        <f>'3. Budget'!A57</f>
        <v>partenaire financier 2</v>
      </c>
      <c r="CE42" s="223" t="str">
        <f>'3. Budget'!A58</f>
        <v>partenaire financier 3</v>
      </c>
      <c r="CF42" s="223" t="str">
        <f>'3. Budget'!A59</f>
        <v>partenaire financier 4</v>
      </c>
      <c r="CG42" s="223" t="str">
        <f>'3. Budget'!A60</f>
        <v>partenaire financier 5</v>
      </c>
    </row>
    <row r="43" spans="1:85" x14ac:dyDescent="0.15">
      <c r="A43" s="94"/>
      <c r="B43" s="117"/>
      <c r="C43" s="117"/>
    </row>
    <row r="44" spans="1:85" x14ac:dyDescent="0.15">
      <c r="A44" s="152"/>
      <c r="C44" s="12"/>
    </row>
    <row r="45" spans="1:85" x14ac:dyDescent="0.15">
      <c r="A45" s="152"/>
    </row>
    <row r="46" spans="1:85" x14ac:dyDescent="0.15">
      <c r="A46" s="152"/>
    </row>
    <row r="49" ht="16" customHeight="1" x14ac:dyDescent="0.15"/>
    <row r="58" ht="16" customHeight="1" x14ac:dyDescent="0.15"/>
  </sheetData>
  <mergeCells count="17">
    <mergeCell ref="G16:H16"/>
    <mergeCell ref="G28:H28"/>
    <mergeCell ref="C23:C24"/>
    <mergeCell ref="A1:B1"/>
    <mergeCell ref="C1:D1"/>
    <mergeCell ref="A8:D8"/>
    <mergeCell ref="G4:H4"/>
    <mergeCell ref="G1:H1"/>
    <mergeCell ref="A16:D16"/>
    <mergeCell ref="C32:D32"/>
    <mergeCell ref="A32:B32"/>
    <mergeCell ref="D25:D26"/>
    <mergeCell ref="D17:D18"/>
    <mergeCell ref="C9:C10"/>
    <mergeCell ref="D9:D10"/>
    <mergeCell ref="A22:D22"/>
    <mergeCell ref="A31:D3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0. Instructions</vt:lpstr>
      <vt:lpstr>1. Description générale</vt:lpstr>
      <vt:lpstr>2. Bilan années précédentes</vt:lpstr>
      <vt:lpstr>3. Budget</vt:lpstr>
      <vt:lpstr>4. Équipements</vt:lpstr>
      <vt:lpstr>5. Critères de sélection</vt:lpstr>
      <vt:lpstr>6.1 Budget réel année 1</vt:lpstr>
      <vt:lpstr>6.2 Budget réel année 2</vt:lpstr>
      <vt:lpstr>7. Fiche SLIME CLER</vt:lpstr>
      <vt:lpstr>Listes</vt:lpstr>
      <vt:lpstr>Excel_BuiltIn_Print_Area_1</vt:lpstr>
      <vt:lpstr>'0. Instructions'!Zone_d_impression</vt:lpstr>
      <vt:lpstr>'1. Description générale'!Zone_d_impression</vt:lpstr>
      <vt:lpstr>'2. Bilan années précédentes'!Zone_d_impression</vt:lpstr>
      <vt:lpstr>'3. Budget'!Zone_d_impression</vt:lpstr>
      <vt:lpstr>'4. Équipements'!Zone_d_impression</vt:lpstr>
      <vt:lpstr>'5. Critères de sélection'!Zone_d_impression</vt:lpstr>
      <vt:lpstr>'6.1 Budget réel année 1'!Zone_d_impression</vt:lpstr>
      <vt:lpstr>'6.2 Budget réel année 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Delpont</dc:creator>
  <cp:lastModifiedBy>Léo Pardo</cp:lastModifiedBy>
  <cp:lastPrinted>2017-06-21T09:42:43Z</cp:lastPrinted>
  <dcterms:created xsi:type="dcterms:W3CDTF">2014-09-30T15:04:13Z</dcterms:created>
  <dcterms:modified xsi:type="dcterms:W3CDTF">2018-11-15T16:30:13Z</dcterms:modified>
</cp:coreProperties>
</file>